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245" activeTab="7"/>
  </bookViews>
  <sheets>
    <sheet name="Act" sheetId="1" r:id="rId1"/>
    <sheet name="Sit Fin" sheetId="2" r:id="rId2"/>
    <sheet name="Flujo" sheetId="3" r:id="rId3"/>
    <sheet name="Variaciones" sheetId="4" r:id="rId4"/>
    <sheet name="CE" sheetId="7" r:id="rId5"/>
    <sheet name="Anal Act" sheetId="5" r:id="rId6"/>
    <sheet name="Anal Pas" sheetId="6" r:id="rId7"/>
    <sheet name="Anal Ing" sheetId="8" r:id="rId8"/>
  </sheets>
  <calcPr calcId="145621"/>
</workbook>
</file>

<file path=xl/calcChain.xml><?xml version="1.0" encoding="utf-8"?>
<calcChain xmlns="http://schemas.openxmlformats.org/spreadsheetml/2006/main">
  <c r="D37" i="8" l="1"/>
  <c r="C37" i="8"/>
  <c r="B37" i="8"/>
  <c r="F35" i="8"/>
  <c r="E35" i="8"/>
  <c r="F34" i="8"/>
  <c r="E34" i="8"/>
  <c r="F33" i="8"/>
  <c r="E33" i="8"/>
  <c r="E37" i="8" s="1"/>
  <c r="E39" i="8" s="1"/>
  <c r="F39" i="8" s="1"/>
  <c r="E30" i="8"/>
  <c r="D30" i="8"/>
  <c r="D39" i="8" s="1"/>
  <c r="C30" i="8"/>
  <c r="B30" i="8"/>
  <c r="B39" i="8" s="1"/>
  <c r="F29" i="8"/>
  <c r="F26" i="8"/>
  <c r="F24" i="8"/>
  <c r="F23" i="8"/>
  <c r="F22" i="8"/>
  <c r="E19" i="8"/>
  <c r="D19" i="8"/>
  <c r="C19" i="8"/>
  <c r="B19" i="8"/>
  <c r="F19" i="8" s="1"/>
  <c r="F17" i="8"/>
  <c r="F16" i="8"/>
  <c r="F15" i="8"/>
  <c r="F14" i="8"/>
  <c r="F13" i="8"/>
  <c r="F11" i="8"/>
  <c r="F9" i="8"/>
  <c r="H49" i="6"/>
  <c r="F49" i="6"/>
  <c r="E49" i="6"/>
  <c r="G47" i="6"/>
  <c r="J47" i="6" s="1"/>
  <c r="G46" i="6"/>
  <c r="J46" i="6" s="1"/>
  <c r="I46" i="6" s="1"/>
  <c r="G45" i="6"/>
  <c r="J45" i="6" s="1"/>
  <c r="I45" i="6" s="1"/>
  <c r="G44" i="6"/>
  <c r="J44" i="6" s="1"/>
  <c r="I44" i="6" s="1"/>
  <c r="G43" i="6"/>
  <c r="J43" i="6" s="1"/>
  <c r="I43" i="6" s="1"/>
  <c r="G42" i="6"/>
  <c r="J42" i="6" s="1"/>
  <c r="I42" i="6" s="1"/>
  <c r="G41" i="6"/>
  <c r="J41" i="6" s="1"/>
  <c r="I41" i="6" s="1"/>
  <c r="G40" i="6"/>
  <c r="J40" i="6" s="1"/>
  <c r="I40" i="6" s="1"/>
  <c r="G39" i="6"/>
  <c r="J39" i="6" s="1"/>
  <c r="I39" i="6" s="1"/>
  <c r="G38" i="6"/>
  <c r="J38" i="6" s="1"/>
  <c r="I38" i="6" s="1"/>
  <c r="G37" i="6"/>
  <c r="J37" i="6" s="1"/>
  <c r="I37" i="6" s="1"/>
  <c r="G36" i="6"/>
  <c r="J36" i="6" s="1"/>
  <c r="I36" i="6" s="1"/>
  <c r="G35" i="6"/>
  <c r="J35" i="6" s="1"/>
  <c r="I35" i="6" s="1"/>
  <c r="G34" i="6"/>
  <c r="J34" i="6" s="1"/>
  <c r="H30" i="6"/>
  <c r="H53" i="6" s="1"/>
  <c r="F30" i="6"/>
  <c r="F53" i="6" s="1"/>
  <c r="E30" i="6"/>
  <c r="G19" i="6"/>
  <c r="J19" i="6" s="1"/>
  <c r="I19" i="6" s="1"/>
  <c r="G18" i="6"/>
  <c r="J18" i="6" s="1"/>
  <c r="I18" i="6" s="1"/>
  <c r="G17" i="6"/>
  <c r="J17" i="6" s="1"/>
  <c r="I17" i="6" s="1"/>
  <c r="I30" i="6" s="1"/>
  <c r="G16" i="6"/>
  <c r="G30" i="6" s="1"/>
  <c r="E61" i="5"/>
  <c r="D61" i="5"/>
  <c r="F60" i="5"/>
  <c r="G60" i="5" s="1"/>
  <c r="F58" i="5"/>
  <c r="G58" i="5" s="1"/>
  <c r="F57" i="5"/>
  <c r="G57" i="5" s="1"/>
  <c r="F55" i="5"/>
  <c r="G55" i="5" s="1"/>
  <c r="F54" i="5"/>
  <c r="G54" i="5" s="1"/>
  <c r="F53" i="5"/>
  <c r="G53" i="5" s="1"/>
  <c r="F52" i="5"/>
  <c r="G52" i="5" s="1"/>
  <c r="F51" i="5"/>
  <c r="G51" i="5" s="1"/>
  <c r="F50" i="5"/>
  <c r="G50" i="5" s="1"/>
  <c r="F49" i="5"/>
  <c r="G49" i="5" s="1"/>
  <c r="F47" i="5"/>
  <c r="G47" i="5" s="1"/>
  <c r="F46" i="5"/>
  <c r="G46" i="5" s="1"/>
  <c r="F45" i="5"/>
  <c r="G45" i="5" s="1"/>
  <c r="F43" i="5"/>
  <c r="G43" i="5" s="1"/>
  <c r="F41" i="5"/>
  <c r="G41" i="5" s="1"/>
  <c r="F40" i="5"/>
  <c r="G40" i="5" s="1"/>
  <c r="F39" i="5"/>
  <c r="G39" i="5" s="1"/>
  <c r="F36" i="5"/>
  <c r="G36" i="5" s="1"/>
  <c r="F35" i="5"/>
  <c r="G35" i="5" s="1"/>
  <c r="G34" i="5"/>
  <c r="G33" i="5"/>
  <c r="F33" i="5"/>
  <c r="G32" i="5"/>
  <c r="F32" i="5"/>
  <c r="F31" i="5"/>
  <c r="G31" i="5" s="1"/>
  <c r="G30" i="5"/>
  <c r="F30" i="5"/>
  <c r="G29" i="5"/>
  <c r="F29" i="5"/>
  <c r="G28" i="5"/>
  <c r="F27" i="5"/>
  <c r="G27" i="5" s="1"/>
  <c r="F25" i="5"/>
  <c r="G25" i="5" s="1"/>
  <c r="F24" i="5"/>
  <c r="G24" i="5" s="1"/>
  <c r="F23" i="5"/>
  <c r="G23" i="5" s="1"/>
  <c r="F22" i="5"/>
  <c r="G22" i="5" s="1"/>
  <c r="F21" i="5"/>
  <c r="G21" i="5" s="1"/>
  <c r="G20" i="5"/>
  <c r="G18" i="5"/>
  <c r="F18" i="5"/>
  <c r="G17" i="5"/>
  <c r="F17" i="5"/>
  <c r="G16" i="5"/>
  <c r="F16" i="5"/>
  <c r="G15" i="5"/>
  <c r="F15" i="5"/>
  <c r="G14" i="5"/>
  <c r="F14" i="5"/>
  <c r="G13" i="5"/>
  <c r="F13" i="5"/>
  <c r="E91" i="7"/>
  <c r="E60" i="7"/>
  <c r="E44" i="7"/>
  <c r="D34" i="7"/>
  <c r="E30" i="7" s="1"/>
  <c r="E52" i="7" s="1"/>
  <c r="E54" i="7" s="1"/>
  <c r="E8" i="7"/>
  <c r="E50" i="7" s="1"/>
  <c r="F28" i="4"/>
  <c r="E25" i="4"/>
  <c r="D25" i="4"/>
  <c r="C25" i="4"/>
  <c r="B25" i="4"/>
  <c r="F25" i="4" s="1"/>
  <c r="E22" i="4"/>
  <c r="D22" i="4"/>
  <c r="D30" i="4" s="1"/>
  <c r="C22" i="4"/>
  <c r="B22" i="4"/>
  <c r="F22" i="4" s="1"/>
  <c r="E16" i="4"/>
  <c r="D16" i="4"/>
  <c r="C16" i="4"/>
  <c r="B16" i="4"/>
  <c r="F16" i="4" s="1"/>
  <c r="E13" i="4"/>
  <c r="D13" i="4"/>
  <c r="C13" i="4"/>
  <c r="B13" i="4"/>
  <c r="F13" i="4" s="1"/>
  <c r="C12" i="4"/>
  <c r="E11" i="4"/>
  <c r="E21" i="4" s="1"/>
  <c r="E30" i="4" s="1"/>
  <c r="D11" i="4"/>
  <c r="C11" i="4"/>
  <c r="B11" i="4"/>
  <c r="F10" i="4"/>
  <c r="C10" i="4"/>
  <c r="B10" i="4"/>
  <c r="B21" i="4" s="1"/>
  <c r="H72" i="3"/>
  <c r="F71" i="3"/>
  <c r="F68" i="3"/>
  <c r="F72" i="3" s="1"/>
  <c r="H66" i="3"/>
  <c r="I73" i="3" s="1"/>
  <c r="F64" i="3"/>
  <c r="F66" i="3" s="1"/>
  <c r="G73" i="3" s="1"/>
  <c r="H57" i="3"/>
  <c r="F57" i="3"/>
  <c r="H54" i="3"/>
  <c r="I58" i="3" s="1"/>
  <c r="F54" i="3"/>
  <c r="G58" i="3" s="1"/>
  <c r="H45" i="3"/>
  <c r="F45" i="3"/>
  <c r="H31" i="3"/>
  <c r="I46" i="3" s="1"/>
  <c r="I76" i="3" s="1"/>
  <c r="I78" i="3" s="1"/>
  <c r="F31" i="3"/>
  <c r="G46" i="3" s="1"/>
  <c r="G76" i="3" s="1"/>
  <c r="G78" i="3" s="1"/>
  <c r="M54" i="2"/>
  <c r="J54" i="2"/>
  <c r="F53" i="2"/>
  <c r="C53" i="2"/>
  <c r="F49" i="2"/>
  <c r="C49" i="2"/>
  <c r="M48" i="2"/>
  <c r="M55" i="2" s="1"/>
  <c r="J48" i="2"/>
  <c r="J55" i="2" s="1"/>
  <c r="F39" i="2"/>
  <c r="F57" i="2" s="1"/>
  <c r="C39" i="2"/>
  <c r="M35" i="2"/>
  <c r="J35" i="2"/>
  <c r="F33" i="2"/>
  <c r="C33" i="2"/>
  <c r="C57" i="2" s="1"/>
  <c r="F23" i="2"/>
  <c r="C23" i="2"/>
  <c r="F20" i="2"/>
  <c r="C20" i="2"/>
  <c r="F16" i="2"/>
  <c r="F27" i="2" s="1"/>
  <c r="F59" i="2" s="1"/>
  <c r="C16" i="2"/>
  <c r="C27" i="2" s="1"/>
  <c r="C59" i="2" s="1"/>
  <c r="M14" i="2"/>
  <c r="M25" i="2" s="1"/>
  <c r="M37" i="2" s="1"/>
  <c r="M59" i="2" s="1"/>
  <c r="J14" i="2"/>
  <c r="J25" i="2" s="1"/>
  <c r="J37" i="2" s="1"/>
  <c r="J59" i="2" s="1"/>
  <c r="D54" i="1"/>
  <c r="G52" i="1"/>
  <c r="D52" i="1"/>
  <c r="G47" i="1"/>
  <c r="D47" i="1"/>
  <c r="G43" i="1"/>
  <c r="G60" i="1" s="1"/>
  <c r="D43" i="1"/>
  <c r="D60" i="1" s="1"/>
  <c r="G34" i="1"/>
  <c r="D34" i="1"/>
  <c r="G28" i="1"/>
  <c r="D28" i="1"/>
  <c r="G23" i="1"/>
  <c r="D23" i="1"/>
  <c r="G17" i="1"/>
  <c r="D17" i="1"/>
  <c r="C39" i="8" l="1"/>
  <c r="F37" i="8"/>
  <c r="F30" i="8"/>
  <c r="E53" i="6"/>
  <c r="J49" i="6"/>
  <c r="I49" i="6" s="1"/>
  <c r="I53" i="6" s="1"/>
  <c r="I34" i="6"/>
  <c r="G49" i="6"/>
  <c r="G53" i="6" s="1"/>
  <c r="E51" i="6"/>
  <c r="G51" i="6" s="1"/>
  <c r="J51" i="6" s="1"/>
  <c r="I51" i="6" s="1"/>
  <c r="J16" i="6"/>
  <c r="J30" i="6" s="1"/>
  <c r="J53" i="6" s="1"/>
  <c r="F61" i="5"/>
  <c r="G61" i="5" s="1"/>
  <c r="E40" i="7"/>
  <c r="E56" i="7" s="1"/>
  <c r="E58" i="7" s="1"/>
  <c r="C21" i="4"/>
  <c r="C30" i="4" s="1"/>
  <c r="F11" i="4"/>
  <c r="B30" i="4"/>
  <c r="F21" i="4"/>
  <c r="F30" i="4" s="1"/>
  <c r="D36" i="1"/>
  <c r="D62" i="1" s="1"/>
  <c r="G36" i="1"/>
  <c r="G62" i="1" s="1"/>
</calcChain>
</file>

<file path=xl/sharedStrings.xml><?xml version="1.0" encoding="utf-8"?>
<sst xmlns="http://schemas.openxmlformats.org/spreadsheetml/2006/main" count="551" uniqueCount="427">
  <si>
    <t>GOBIERNO DEL ESTADO DE YUCATÁN</t>
  </si>
  <si>
    <t>SECRETARÍA DE ADMINISTRACIÓN Y FINANZAS</t>
  </si>
  <si>
    <t>PESOS</t>
  </si>
  <si>
    <t>INGRESOS Y OTROS BENEFICIOS</t>
  </si>
  <si>
    <t>Ingresos de la Gestión</t>
  </si>
  <si>
    <t>Impuestos</t>
  </si>
  <si>
    <t>Impuestos sobre los ingresos</t>
  </si>
  <si>
    <t>Impuestos sobre el patrimonio</t>
  </si>
  <si>
    <t>Impuestos sobre la produccion, el consumo y las transaciones</t>
  </si>
  <si>
    <t>Impuestos sobre nominas y asimilables</t>
  </si>
  <si>
    <t>Otros impuestos</t>
  </si>
  <si>
    <t>Contribuciones de Mejoras</t>
  </si>
  <si>
    <t>Derechos</t>
  </si>
  <si>
    <t>Productos de tipo corriente</t>
  </si>
  <si>
    <t>Aprovechamientos de tipo corriente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</si>
  <si>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</si>
  <si>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</si>
  <si>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</si>
  <si>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</si>
  <si>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</si>
  <si>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Subsidios y Subvenciones</t>
  </si>
  <si>
    <t>Otros Ingresos y Beneficios</t>
  </si>
  <si>
    <t>Ingresos financieros</t>
  </si>
  <si>
    <t>Intereses ganados de valores, creditos, bonos y otros</t>
  </si>
  <si>
    <t>Otros ingresos y beneficios varios</t>
  </si>
  <si>
    <t>TOTAL DE INGRESOS</t>
  </si>
  <si>
    <t>GASTOS Y OTRAS PERDIDAS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</si>
  <si>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</si>
  <si>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</si>
  <si>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</si>
  <si>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</si>
  <si>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</si>
  <si>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Publico</t>
  </si>
  <si>
    <t>Transferencias al resto del Sector Publico</t>
  </si>
  <si>
    <t>Participaciones y aportaciones</t>
  </si>
  <si>
    <t xml:space="preserve">Aportaciones </t>
  </si>
  <si>
    <t>Intereses, comisiones y otros gastos de la Deuda Publica</t>
  </si>
  <si>
    <t>Otros Gastos</t>
  </si>
  <si>
    <t xml:space="preserve">     Resultado integral de Financiamiento (RIF)</t>
  </si>
  <si>
    <t>TOTAL DE GASTOS Y OTRAS PÉRDIDAS</t>
  </si>
  <si>
    <t>AHORRO / DESAHORRO NETO DEL EJERCICIO</t>
  </si>
  <si>
    <t>COPIA CONTROLADA</t>
  </si>
  <si>
    <t>ESTADO DE ACTIVIDADES</t>
  </si>
  <si>
    <t>ACTIVO</t>
  </si>
  <si>
    <t>ACTIVO CIRCULANTE</t>
  </si>
  <si>
    <t>EFECTIVO E EQUIVALENTES DE EFECTIVO (Nota1)</t>
  </si>
  <si>
    <t>PASIVO CIRCULANTE</t>
  </si>
  <si>
    <t>Efectivo</t>
  </si>
  <si>
    <t>Bancos/Tesoreria</t>
  </si>
  <si>
    <t>CUENTAS POR PAGAR A CORTO PLAZO</t>
  </si>
  <si>
    <t>Inversiones Temporales (Hasta 3 meses)</t>
  </si>
  <si>
    <t>Proveedores (Nota 6)</t>
  </si>
  <si>
    <t>Fondos con Afectación Especifica</t>
  </si>
  <si>
    <t>Retenciones y Contribuciones (Nota 7)</t>
  </si>
  <si>
    <t>Dépositos de Fondos de Terceros</t>
  </si>
  <si>
    <t>Otros Efectivos y Equivalentes</t>
  </si>
  <si>
    <t>DOCUMENTOS POR PAGAR A CORTO PLAZO</t>
  </si>
  <si>
    <t>EFECTIVO O EQUIVALENTES DE EFECTIVO A RECIBIR (Nota 2)</t>
  </si>
  <si>
    <t>Cuentas por Cobrar</t>
  </si>
  <si>
    <t>PORCIÓN A CORTO PLAZO DE LA DEUDA PUBLICA A LARGO PLAZO</t>
  </si>
  <si>
    <t>Deudores Diversos</t>
  </si>
  <si>
    <t>Deuda Pública Interna</t>
  </si>
  <si>
    <t>FONDOS Y BIENES DE TERCEROS EN GARANTIA Y/O ADMINISTRACIÓN A CORTO PLAZO</t>
  </si>
  <si>
    <t>BIENES O SERVICIOS A RECIBIR</t>
  </si>
  <si>
    <t>Otros Fondos de Terceros en Garantia y/o Administración (Nota 8)</t>
  </si>
  <si>
    <t>Anticipos a Corto Plazo</t>
  </si>
  <si>
    <t>OTROS PASIVOS A CORTO PLAZO</t>
  </si>
  <si>
    <t>Otros Pasivos Circulantes (Nota 10)</t>
  </si>
  <si>
    <t>OTROS ACTIVOS CIRCULANTES</t>
  </si>
  <si>
    <t>TOTAL PASIVO CIRCULANTE</t>
  </si>
  <si>
    <t xml:space="preserve"> </t>
  </si>
  <si>
    <t>TOTAL ACTIVO CIRCULANTE</t>
  </si>
  <si>
    <t>PASIVO NO CIRCULANTE</t>
  </si>
  <si>
    <t>ACTIVO NO CIRCULANTE</t>
  </si>
  <si>
    <t>EFECTIVO O EQUIVALENTES A RECIBIR  LARGO PLAZO (Nota 4)</t>
  </si>
  <si>
    <t>DEUDA PÚBLICA A LARGO PLAZO</t>
  </si>
  <si>
    <t>Inversiones Financieras</t>
  </si>
  <si>
    <t>Deuda Pública Interna (Nota 9)</t>
  </si>
  <si>
    <t>Fideicomisos, Mandatos y Contratos Análogos</t>
  </si>
  <si>
    <t>Participaciones y Aportaciones de Capital</t>
  </si>
  <si>
    <t>OTROS PASIVOS A LARGO PLAZO (Nota 10)</t>
  </si>
  <si>
    <t>BIENES INMUEBLES, INFRAESTRUCTURA Y CONSTRUCCIONES EN PROCESO (Nota 3)</t>
  </si>
  <si>
    <t>TOTAL DE PASIVOS NO CIRCULANTES</t>
  </si>
  <si>
    <t>Terrenos</t>
  </si>
  <si>
    <t>Edificios no habitacionales</t>
  </si>
  <si>
    <t>TOTAL DE PASIVO</t>
  </si>
  <si>
    <t>Construcciones en proceso en bienes de dominio público</t>
  </si>
  <si>
    <t>Construcciones en proceso en bienes propios</t>
  </si>
  <si>
    <t>BIENES MUEBLES (Nota 3)</t>
  </si>
  <si>
    <t>Mobiliario y Equipo de Administración</t>
  </si>
  <si>
    <t>HACIENDA PÚBLICA PATRIMONIO</t>
  </si>
  <si>
    <t>Mobiliario y Equipo Educacional y Recreativo</t>
  </si>
  <si>
    <t>Equipo e Instrumento Médico y de Laboratorio</t>
  </si>
  <si>
    <t>HACIENDA PÚBLICA/ PATRIMONIO CONTRIBUIDO</t>
  </si>
  <si>
    <t>Equipo de Transporte</t>
  </si>
  <si>
    <t>Equipo de Defensa y Seguridad</t>
  </si>
  <si>
    <t>Donaciones a Capital</t>
  </si>
  <si>
    <t>Maquinaria, Otros Equipos y Herramientas</t>
  </si>
  <si>
    <t>Patrimonio Pendiente por Formalizar</t>
  </si>
  <si>
    <t>Activos Biologicos</t>
  </si>
  <si>
    <t>ACTIVOS INTANGIBLES (Nota 3)</t>
  </si>
  <si>
    <t>HACIENDA PÚBLICA/PATRIMONIO GENERADO</t>
  </si>
  <si>
    <t xml:space="preserve">      Software</t>
  </si>
  <si>
    <t>Resultados del Ejercicio (Ahorro/Desahorro)</t>
  </si>
  <si>
    <t>Licencias</t>
  </si>
  <si>
    <t>Resultado de Ejercicios Anteriores</t>
  </si>
  <si>
    <t>Rectificación a Resultados Ejercicios Anteriores</t>
  </si>
  <si>
    <t>OTROS ACTIVOS NO CIRCULANTES (Nota 5)</t>
  </si>
  <si>
    <t>TOTAL HACIENDA PÚBLICA/PATRIMONIO</t>
  </si>
  <si>
    <t>TOTAL ACTIVOS NO CIRCULANTES</t>
  </si>
  <si>
    <t>TOTAL DE  ACTIVOS</t>
  </si>
  <si>
    <t>TOTAL DE PASIVO Y HACIENDA PÚBLICA/PATRIMONIO</t>
  </si>
  <si>
    <t>SECRETARIA DE ADMINISTRACIÓN Y FINANZAS</t>
  </si>
  <si>
    <t>ESTADOS DE FLUJOS DE EFECTIVO</t>
  </si>
  <si>
    <t>Flujo de Efectivo en las Actividades de Gestión</t>
  </si>
  <si>
    <t>Origen</t>
  </si>
  <si>
    <t xml:space="preserve">   Ingresos financieros</t>
  </si>
  <si>
    <t xml:space="preserve">        Intereses ganados de valores, creditos, bonos y otros</t>
  </si>
  <si>
    <t xml:space="preserve">   Otros ingresos y beneficios varios</t>
  </si>
  <si>
    <t>TOTAL ORIGEN</t>
  </si>
  <si>
    <t>Aplicación</t>
  </si>
  <si>
    <t>TOTAL APLICACIÓN</t>
  </si>
  <si>
    <t>TOTAL FLUJO DE EFECTIVO EN LAS ACTIVIDADES DE OPERACIÓN</t>
  </si>
  <si>
    <t>FLUJO DE EFECTIVO DE LAS ACTIVIDADES DE INVERSIÓN</t>
  </si>
  <si>
    <t>ORIGEN</t>
  </si>
  <si>
    <t>Contribuciones de capital</t>
  </si>
  <si>
    <t>Hacienda Pública del Estado de Yucatán</t>
  </si>
  <si>
    <t>Resultado de Ejercicios Anteriores Admon. (2007-2012)</t>
  </si>
  <si>
    <t>Rectificación a Resultados de Ejercicios Anteriores</t>
  </si>
  <si>
    <t>TOTAL DE ORIGEN</t>
  </si>
  <si>
    <t>APLICACIÓN</t>
  </si>
  <si>
    <t>Bienes muebles e inmuebles</t>
  </si>
  <si>
    <t>TOTAL FLUJO DE EFECTIVO DE LAS ACTIVIDADES DE INVERSIÓN</t>
  </si>
  <si>
    <t>FLUJO DE EFECTIVO DE LAS ACTIVIDADES DE FINANCIAMIENTO</t>
  </si>
  <si>
    <t>Endeudamiento neto</t>
  </si>
  <si>
    <t>Interno</t>
  </si>
  <si>
    <t>Incremento de otros pasivos</t>
  </si>
  <si>
    <t>Disminución de activos financieros</t>
  </si>
  <si>
    <t>Incremento de Activos Financieros</t>
  </si>
  <si>
    <t>Servicios de la Deuda</t>
  </si>
  <si>
    <t>Interna</t>
  </si>
  <si>
    <t>Disminución de otros pasivos</t>
  </si>
  <si>
    <t>FLUJO DE EFECTIVO NETO DE LAS ACTIVIDADES DE FINANCIAMIENTO</t>
  </si>
  <si>
    <t>INCREMENTO O DISMINUCION DE EFECTIVO E INVERSIONES TEMPORALES</t>
  </si>
  <si>
    <t>SALDO INICIAL DE EFECTIVO E INVERSIONES TEMPORALES</t>
  </si>
  <si>
    <t>SALDO FINAL DE EFECTIVO E INVERSIONES TEMPORALES</t>
  </si>
  <si>
    <t>Estado de Variaciones en la Hacienda Pública/ Patrimonio</t>
  </si>
  <si>
    <t>(en miles de pesos)</t>
  </si>
  <si>
    <t>Concepto</t>
  </si>
  <si>
    <t>Hacienda Pùblica/Patrimonio  Contribuido</t>
  </si>
  <si>
    <t>Hacienda Pùblica/Patrimonio  Generado de Ejercicios Anteriores</t>
  </si>
  <si>
    <t>Hacienda Pùblica/Patrimonio  Generado del Ejercicio</t>
  </si>
  <si>
    <t>Ajustes por  Cambios de Valor</t>
  </si>
  <si>
    <t>TOTAL</t>
  </si>
  <si>
    <t>Hacienda Pùblica / Patrimonio Neto al Final del Ejercicio Anterior 2012</t>
  </si>
  <si>
    <t>Rectificaciones de Resultados de Ejercicios Anteriores</t>
  </si>
  <si>
    <t>Cambio en Polìticas Contables y Cambios por Errores Contables</t>
  </si>
  <si>
    <t>Patrimonio Neto Inicial Ajustado del Ejercicio</t>
  </si>
  <si>
    <t>Actualizaciones y  Donaciones de Capital</t>
  </si>
  <si>
    <t>Actualizaciones de la Hacienda Pùblica / Patrimonio</t>
  </si>
  <si>
    <t>Variaciones de la Hacienda Pùblica / Patrimonio Neto del Ejercicio</t>
  </si>
  <si>
    <t>Ganancia / Perdida por Revalùos</t>
  </si>
  <si>
    <t>Reservas</t>
  </si>
  <si>
    <t>Resultados del Ejercicio: Ahorro/Desahorro</t>
  </si>
  <si>
    <t>Otras Variaciones de la Hacienda Pùblica / Patrimonio  Neto</t>
  </si>
  <si>
    <t>Ganancia / Pèrdida por Revalùos</t>
  </si>
  <si>
    <t>Otras Variaciones del Patrimonio  Neto</t>
  </si>
  <si>
    <t>INGRESOS CORRIENTES</t>
  </si>
  <si>
    <t>INGRESOS DE LA GESTION</t>
  </si>
  <si>
    <t>Impuesto sobre la producción, el consumo y las transacciones</t>
  </si>
  <si>
    <t>Impuestos Sobre Nóminas y Asimilables</t>
  </si>
  <si>
    <t>Impuestos Ecológicos</t>
  </si>
  <si>
    <t>Accesorios</t>
  </si>
  <si>
    <t>Otros Impuestos</t>
  </si>
  <si>
    <t>NO TRIBUTARIOS</t>
  </si>
  <si>
    <t>DERECHOS</t>
  </si>
  <si>
    <t>PRODUCTOS</t>
  </si>
  <si>
    <t>APROVECHAMIENTOS</t>
  </si>
  <si>
    <t>OTROS INGRESOS DE LA GESTIÓN</t>
  </si>
  <si>
    <t>TRANSFERENCIAS Y ASIGNACIONES CORRIENTES</t>
  </si>
  <si>
    <t>TRANSFERENCIAS, SUBSIDIOS Y OTRAS AYUDAS</t>
  </si>
  <si>
    <t>PARTICIPACIONES</t>
  </si>
  <si>
    <t>PARTICIPACIONES Y APORTACIONES</t>
  </si>
  <si>
    <t>OTROS INGRESOS CORRIENTES</t>
  </si>
  <si>
    <t>OTROS INGRESOS</t>
  </si>
  <si>
    <t>GASTOS CORRIENTES</t>
  </si>
  <si>
    <t>GASTOS DE CONSUMO</t>
  </si>
  <si>
    <t>REMUNERACIONES</t>
  </si>
  <si>
    <t>SUELDOS Y SALARIOS</t>
  </si>
  <si>
    <t>COMPRA DE BIENES Y SERVICIOS</t>
  </si>
  <si>
    <t>TRANSFERENCIAS Y ASIGNACIONES CORRIENTES OTORGADAS</t>
  </si>
  <si>
    <t>SECTOR PUBLICO</t>
  </si>
  <si>
    <t>OTROS GASTOS CORRIENTES</t>
  </si>
  <si>
    <t>RESULTADO ECONOMICO DE AHORRO Y DESAHORRO</t>
  </si>
  <si>
    <t>INGRESOS DE CAPITAL</t>
  </si>
  <si>
    <t>GASTOS DE CAPITAL</t>
  </si>
  <si>
    <t>FORMACION DE CAPITAL</t>
  </si>
  <si>
    <t>OTROS ACTIVOS FIJO</t>
  </si>
  <si>
    <t>INVERSIONES FINANCIEROS</t>
  </si>
  <si>
    <t>ACCIONES Y OTRAS PARTICIPACIONES DE CAPITAL</t>
  </si>
  <si>
    <t>INGRESOS TOTALES (1+4)</t>
  </si>
  <si>
    <t>GASTOS TOTALES (2+5)</t>
  </si>
  <si>
    <t>GASTOS PROGRAMABLES (2+5-Participaciones-Intereses y otros gastos de la deuda)</t>
  </si>
  <si>
    <t>RESULTADO FINANCIERO (3+4-5)</t>
  </si>
  <si>
    <t xml:space="preserve">RESULTADO PRIMARIO (9-Intereses de la deuda) </t>
  </si>
  <si>
    <t>FUENTES FINANCIERAS</t>
  </si>
  <si>
    <t>DISMINUCION DE ACTIVOS FINANCIEROS</t>
  </si>
  <si>
    <t>DISMINUCION Créditos Puente</t>
  </si>
  <si>
    <t>DISMINUCION Cuentas por Cobrar</t>
  </si>
  <si>
    <t>DISMINUCION Subsidio para el Empleo</t>
  </si>
  <si>
    <t>DISMINUCION Cuentas a Cobrar de Municipios</t>
  </si>
  <si>
    <t>DISMINUCION Gastos por Comprobar</t>
  </si>
  <si>
    <t>DISMINUCION Anticipos a Corto Plazo</t>
  </si>
  <si>
    <t>DISMINUCION Estimulo Pendiente por Aplicar</t>
  </si>
  <si>
    <t>DISMINUCION Deuda Pública</t>
  </si>
  <si>
    <t>DISMINUCION Otros Activos no Circulantes</t>
  </si>
  <si>
    <t>DISMINUCION Activos Pendientes por Depurar</t>
  </si>
  <si>
    <t>DISMINUCION Diversos Activos</t>
  </si>
  <si>
    <t>DISMINUCIÓN Fideicomisos</t>
  </si>
  <si>
    <t>INCREMENTO DE PASIVOS</t>
  </si>
  <si>
    <t>INCREMENTO Proveedores y Cuentas por pagar</t>
  </si>
  <si>
    <t>INCREMENTO Acreedores Diversos</t>
  </si>
  <si>
    <t>INCREMENTO Apoyos Especiales</t>
  </si>
  <si>
    <t>INCREMENTO Pagos Pendientes a Municipios</t>
  </si>
  <si>
    <t>INCREMENTO Retenciones por Enterar</t>
  </si>
  <si>
    <t>INCREMENTO Depósitos Judiciales</t>
  </si>
  <si>
    <t>INCREMENTO Documentos por pagar</t>
  </si>
  <si>
    <t>INCREMENTO Otros pasivos</t>
  </si>
  <si>
    <t>INCREMENTO Proveedores y Cuentas por Pagar Ejercicio 2011</t>
  </si>
  <si>
    <t>INCREMENTO DE PATRIMONIO</t>
  </si>
  <si>
    <t>INCREMENTO Hacienda Pública del Estado de Yucatán</t>
  </si>
  <si>
    <t>INCREMENTO Resultado de Ejercicios Anteriores Admon. (2007-2012)</t>
  </si>
  <si>
    <t>INCREMENTO Patrimonio Pendiente por Formalizar</t>
  </si>
  <si>
    <t>INCREMENTO Cambios en las Políticas Contables</t>
  </si>
  <si>
    <t>APLICACIONES FINANCIERAS</t>
  </si>
  <si>
    <t>INCREMENTO DE ACTIVOS FINANCIEROS</t>
  </si>
  <si>
    <t>INCREMENTO Efectivo y Caja</t>
  </si>
  <si>
    <t>INCREMENTO Deudores Diversos</t>
  </si>
  <si>
    <t>INCREMENTO Subsidio al Empleo</t>
  </si>
  <si>
    <t>INCREMENTO Créditos Puente</t>
  </si>
  <si>
    <t>INCREMENTO Anticipos a Municipios</t>
  </si>
  <si>
    <t>INCREMENTO Recursos Nomina SEGEY</t>
  </si>
  <si>
    <t>INCREMENTO Diversos Activos</t>
  </si>
  <si>
    <t>INCREMENTO Bienes muebles e inmuebles</t>
  </si>
  <si>
    <t>INCREMENTO Deuda Pública por Amortizar</t>
  </si>
  <si>
    <t>INCREMENTO Inversiones en Acciones</t>
  </si>
  <si>
    <t>INCREMENTO Inversiones Financieras a Largo Plazo</t>
  </si>
  <si>
    <t>DISMINUCION DE PASIVOS FINANCIEROS</t>
  </si>
  <si>
    <t>DISMINUCION Acreedores Diversos</t>
  </si>
  <si>
    <t>DISMINUCION Apoyos Especiales</t>
  </si>
  <si>
    <t>DISMINUCION Documentos por Pagar</t>
  </si>
  <si>
    <t>DISMINUCION Retenciones por Enterar</t>
  </si>
  <si>
    <t>DISMINUCION Pagos Pendientes a Municipios</t>
  </si>
  <si>
    <t>DISMINUCION Dépositos Judiciales</t>
  </si>
  <si>
    <t>DISMINUCION Proveedores y Cuentas por Pagar Ejercicio 2008</t>
  </si>
  <si>
    <t>DISMINUCION Proveedores y Cuentas por Pagar Ejercicio 2009</t>
  </si>
  <si>
    <t>DISMINUCION Proveedores y Cuentas por Pagar Ejercicio 2010</t>
  </si>
  <si>
    <t>DISMINUCION Proveedores y Cuentas por Pagar Ejercicio 2011</t>
  </si>
  <si>
    <t>DISMINUCION Proveedores y Cuentas por Pagar Ejercicio 2012</t>
  </si>
  <si>
    <t>Cuenta Contable</t>
  </si>
  <si>
    <t>Saldo Inicial</t>
  </si>
  <si>
    <t>Cargos del Período</t>
  </si>
  <si>
    <t>Abonos del Período</t>
  </si>
  <si>
    <t>Saldo Final</t>
  </si>
  <si>
    <t>Flujo del Período (SI-SF)</t>
  </si>
  <si>
    <t>SI</t>
  </si>
  <si>
    <t>SF</t>
  </si>
  <si>
    <t>4 (1+2-3)</t>
  </si>
  <si>
    <t>(1-4)</t>
  </si>
  <si>
    <t>1.1.1</t>
  </si>
  <si>
    <t>EFECTIVO E EQUIVALENTES DE EFECTIVO</t>
  </si>
  <si>
    <t>1.1.1.1</t>
  </si>
  <si>
    <t>1.1.1.2</t>
  </si>
  <si>
    <t>1.1.1.4</t>
  </si>
  <si>
    <t>1.1.1.5</t>
  </si>
  <si>
    <t>1.1.1.6</t>
  </si>
  <si>
    <t>1.1.1.9</t>
  </si>
  <si>
    <t>1.1.2</t>
  </si>
  <si>
    <t>EFECTIVO O EQUIVALENTES DE EFECTIVO A RECIBIR</t>
  </si>
  <si>
    <t>1.1.2.1</t>
  </si>
  <si>
    <t>1.1.2.2</t>
  </si>
  <si>
    <t>1.1.2.3</t>
  </si>
  <si>
    <t>1.1.2.4</t>
  </si>
  <si>
    <t>Ingresos por Recuperar</t>
  </si>
  <si>
    <t>1.1.2.5</t>
  </si>
  <si>
    <t>Deudores por Anticipo de Tesorería</t>
  </si>
  <si>
    <t>1.1.2.6</t>
  </si>
  <si>
    <t>Préstamos Otorgados</t>
  </si>
  <si>
    <t>1.1.3</t>
  </si>
  <si>
    <t>1.1.3.1</t>
  </si>
  <si>
    <t>Anticipos a Proveedores por Adquisición de Bienes y Prestación de Servicios a Corto Plazo</t>
  </si>
  <si>
    <t>1.1.4</t>
  </si>
  <si>
    <t>INVENTARIOS</t>
  </si>
  <si>
    <t>1.1.4.1</t>
  </si>
  <si>
    <t>Inventario de Mercancías para Venta</t>
  </si>
  <si>
    <t>1.1.4.2</t>
  </si>
  <si>
    <t>Inventario de Mercancías Terminadas</t>
  </si>
  <si>
    <t>1.1.4.3</t>
  </si>
  <si>
    <t>Inventario de Mercancías en Proceso de Elaboración</t>
  </si>
  <si>
    <t>1.1.4.4</t>
  </si>
  <si>
    <t>Inventario de Materias Primas, Materiales Y Suministros para Producción</t>
  </si>
  <si>
    <t>1.1.4.5</t>
  </si>
  <si>
    <t>Bienes en Tránsito</t>
  </si>
  <si>
    <t>1.1.5</t>
  </si>
  <si>
    <t>ALMACENES</t>
  </si>
  <si>
    <t>1.1.5.1</t>
  </si>
  <si>
    <t>Almacén de Materiales y Suministros de Consumo</t>
  </si>
  <si>
    <t>1.1.9</t>
  </si>
  <si>
    <t>1.2.1</t>
  </si>
  <si>
    <t>INVERSIONES FINANCERAS A LARGO PLAZO</t>
  </si>
  <si>
    <t>1.2.1.1</t>
  </si>
  <si>
    <t>Inversiones a Largo Plazo</t>
  </si>
  <si>
    <t>1.2.1.3</t>
  </si>
  <si>
    <t>Fideicomisos, Mandatos y Contratos Analogos</t>
  </si>
  <si>
    <t>1.2.1.4</t>
  </si>
  <si>
    <t>1.2.3</t>
  </si>
  <si>
    <t>BIENES INMUEBLES, INFRAESTRUCTURA Y CONSTRUCCIONES EN PROCESO</t>
  </si>
  <si>
    <t>1.2.3.1</t>
  </si>
  <si>
    <t>1.2.3.2</t>
  </si>
  <si>
    <t>Viviendas</t>
  </si>
  <si>
    <t>1.2.3.3</t>
  </si>
  <si>
    <t>1.2.3.5</t>
  </si>
  <si>
    <t>Construcciones en Proceso en Bienes de Dominio Público</t>
  </si>
  <si>
    <t>1.2.3.6</t>
  </si>
  <si>
    <t>Construciones en Proceso en Bienes Propios</t>
  </si>
  <si>
    <t>1.2.4</t>
  </si>
  <si>
    <t>BIENES MUEBLES</t>
  </si>
  <si>
    <t>1.2.4.1</t>
  </si>
  <si>
    <t>1.2.4.2</t>
  </si>
  <si>
    <t>1.2.4.3</t>
  </si>
  <si>
    <t>1.2.4.4</t>
  </si>
  <si>
    <t>1.2.4.5</t>
  </si>
  <si>
    <t>1.2.4.6</t>
  </si>
  <si>
    <t>1.2.4.8</t>
  </si>
  <si>
    <t>1.2.5</t>
  </si>
  <si>
    <t>ACTIVOS INTANGIBLES</t>
  </si>
  <si>
    <t>1.2.5.1</t>
  </si>
  <si>
    <t>Software</t>
  </si>
  <si>
    <t>1.2.5.4</t>
  </si>
  <si>
    <t>1.2.9</t>
  </si>
  <si>
    <t>OTROS ACTIVOS NO CIRCULANTES</t>
  </si>
  <si>
    <t>1.2.9.4</t>
  </si>
  <si>
    <t>Otros Activos no Circulantes</t>
  </si>
  <si>
    <t>TOTAL DE ACTIVO</t>
  </si>
  <si>
    <t>(miles de pesos)</t>
  </si>
  <si>
    <t>DENOMINACION DE LAS DEUDAS</t>
  </si>
  <si>
    <t>MONEDA DE CONTRATACION</t>
  </si>
  <si>
    <t>INSTITUCION ACREEDORA</t>
  </si>
  <si>
    <t>SALDOS INICIAL       (SI)</t>
  </si>
  <si>
    <t>MOVIMIENTOS</t>
  </si>
  <si>
    <t>DEPURACION O CONCILIACION                           (D)</t>
  </si>
  <si>
    <t>VARIACION DEL ENDEUDAMIENTO DEL PERIODO</t>
  </si>
  <si>
    <t>SALDO FINAL   (SF)= (SI + C + D)</t>
  </si>
  <si>
    <t>OPERACIONES DE ENDEUDAMIENTO DEL PERIODO</t>
  </si>
  <si>
    <t>AMORTIZACION BRUTA                    (A)</t>
  </si>
  <si>
    <t>COLOCACION BRUTA                  (B)</t>
  </si>
  <si>
    <t>ENDEUDAMIENTO NETO DEL PERIODO                        (C =  B-A)</t>
  </si>
  <si>
    <t>DEUDA PUBLICA</t>
  </si>
  <si>
    <t>CORTO PLAZO</t>
  </si>
  <si>
    <t>DEUDA PUBLICA INTERNA</t>
  </si>
  <si>
    <t>Instituciones de crédito:</t>
  </si>
  <si>
    <t>Pesos</t>
  </si>
  <si>
    <t>Prestamo  Quirografario</t>
  </si>
  <si>
    <t>BBVA Bancomer S.A.</t>
  </si>
  <si>
    <t>Banorte Refinanciado</t>
  </si>
  <si>
    <t>Banorte Crédito No.45112127</t>
  </si>
  <si>
    <t>Titulos y valores:</t>
  </si>
  <si>
    <t>Arrendamientos financieros:</t>
  </si>
  <si>
    <t>DEUDA PUBLICA EXTERNA</t>
  </si>
  <si>
    <t>Organismos financieros:</t>
  </si>
  <si>
    <t>Internacionales:</t>
  </si>
  <si>
    <t>Deuda bilateral:</t>
  </si>
  <si>
    <t>Arrendamiento financiero:</t>
  </si>
  <si>
    <t>SUBTOTAL A CORTO PLAZO</t>
  </si>
  <si>
    <t>LARGO PLAZO</t>
  </si>
  <si>
    <t>BID BANOBRAS 2011</t>
  </si>
  <si>
    <t>BANORTE CREDITO 45000004</t>
  </si>
  <si>
    <t>SUBTOTAL A LARGO PLAZO</t>
  </si>
  <si>
    <t>OTROS PASIVOS</t>
  </si>
  <si>
    <t>TOTAL DEUDA PUBLICA Y OTROS PASIVOS</t>
  </si>
  <si>
    <t>ANALÍTICO DE LA DEUDA</t>
  </si>
  <si>
    <t>ESTADO ANALÍTICO DE INGRESOS PRESUPUESTARIOS</t>
  </si>
  <si>
    <t xml:space="preserve">Fuente del Ingreso </t>
  </si>
  <si>
    <t xml:space="preserve">Ley de Ingresos </t>
  </si>
  <si>
    <t xml:space="preserve">Estimada Modificado </t>
  </si>
  <si>
    <t xml:space="preserve">Devengado </t>
  </si>
  <si>
    <t xml:space="preserve">Recaudado </t>
  </si>
  <si>
    <t>Avance de Recaudación</t>
  </si>
  <si>
    <t>Recaudación/Estimación</t>
  </si>
  <si>
    <t>I IMPUESTOS</t>
  </si>
  <si>
    <t>II CONTRIBUCIONES DE MEJORA</t>
  </si>
  <si>
    <t>III DERECHOS</t>
  </si>
  <si>
    <t>IV CONTRIBUCIONES NO COMPRENDIDAS EN LAS FRACCIONES ANTERIORES, CAUSADAS EN EJERCICIOS FISCALES ANTERIORES</t>
  </si>
  <si>
    <t>V PRODUCTOS</t>
  </si>
  <si>
    <t>VI APROVECHAMIENTOS</t>
  </si>
  <si>
    <t>VIII PARTICIPACIONES Y APORTACIONES</t>
  </si>
  <si>
    <t>IX TRANSFERENCIAS, SUBSIDIOS Y OTRAS AYUDAS</t>
  </si>
  <si>
    <t>X INGRESOS DERIVADOS DE FINANCIAMIENTO</t>
  </si>
  <si>
    <t>XI OTROS INGRESOS</t>
  </si>
  <si>
    <t>ESTADO DE ANALÍTICO DE INGRESOS POR FUENTE DE CONTRIBUCIÒN</t>
  </si>
  <si>
    <t xml:space="preserve">TRIBUTARIOS </t>
  </si>
  <si>
    <t xml:space="preserve">Estimación </t>
  </si>
  <si>
    <t xml:space="preserve">Anual Modificado </t>
  </si>
  <si>
    <t>Impuestos al comercio exterior</t>
  </si>
  <si>
    <t>SUB TOTAL TRIBUTARIOS</t>
  </si>
  <si>
    <t>I DERECHOS</t>
  </si>
  <si>
    <t>II PRODUCTOS</t>
  </si>
  <si>
    <t>III APROVECHAMIENTOS</t>
  </si>
  <si>
    <t>IV CONTRIBUCIONES DE MEJORAS</t>
  </si>
  <si>
    <t>SUB TOTAL NO TRIBUTARIOS</t>
  </si>
  <si>
    <t>TOTALES</t>
  </si>
  <si>
    <t>Colecciones, Obras de Arte y Objetos Valiosos</t>
  </si>
  <si>
    <t>INCREMENTO Gastos por comprobar</t>
  </si>
  <si>
    <t>BANOBRAS PROFISE 2013</t>
  </si>
  <si>
    <t>DEL 1 DE ENERO AL 30 DE SEPTIEMBRE DE 2013</t>
  </si>
  <si>
    <t>AL 30 DE SEPTIEMBRE DE 2013</t>
  </si>
  <si>
    <t xml:space="preserve"> DEL 1  DE ENERO AL 30 DE SEPTIEMBRE DE 2013</t>
  </si>
  <si>
    <t xml:space="preserve">  Del 1o al 30 de Septiembre de 2013</t>
  </si>
  <si>
    <t>Hacienda Pùblica / Patrimonio Neto al Final del Ejercicio 30 de Septiembre de 2013</t>
  </si>
  <si>
    <t>Cambios en la Hacienda Pùblica / Patrimonio 30 de Septiembre de 2013</t>
  </si>
  <si>
    <t>Saldo Neto en la Hacienda Pùblica / Patrimonio al 30 de Septiembre de 2013</t>
  </si>
  <si>
    <t>DISMINUCION Deudores por Avales otorgados</t>
  </si>
  <si>
    <t>DISMINUCION Otros Pasivos</t>
  </si>
  <si>
    <t>DEL 1 AL 30 DE SEPTIEMBRE DE 2013</t>
  </si>
  <si>
    <t xml:space="preserve">ESTADO DE SITUACIÓN FINANCIERA </t>
  </si>
  <si>
    <t>CUENTA ECONÓMICA</t>
  </si>
  <si>
    <t>REPORTE ANALÍTICO DEL ACTIVO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</si>
</sst>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#,##0.00_);\-#,##0.00"/>
    <numFmt numFmtId="165" formatCode="#,##0.00_ ;\-#,##0.00\ "/>
    <numFmt numFmtId="166" formatCode="#,##0.0_ ;\-#,##0.0\ "/>
    <numFmt numFmtId="167" formatCode="_-[$€-2]* #,##0.00_-;\-[$€-2]* #,##0.00_-;_-[$€-2]* &quot;-&quot;??_-"/>
    <numFmt numFmtId="168" formatCode="#,##0.0"/>
    <numFmt numFmtId="169" formatCode="#,##0.000000000_ ;\-#,##0.000000000\ "/>
    <numFmt numFmtId="170" formatCode="#,##0.0000000000_ ;\-#,##0.0000000000\ "/>
    <numFmt numFmtId="171" formatCode="_-* #,##0_-;\-* #,##0_-;_-* &quot;-&quot;??_-;_-@_-"/>
    <numFmt numFmtId="172" formatCode="#,##0.000000000000000_ ;\-#,##0.000000000000000\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b/>
      <sz val="10"/>
      <name val="Altique olive"/>
    </font>
    <font>
      <sz val="10"/>
      <name val="Altique olive"/>
    </font>
    <font>
      <b/>
      <sz val="12"/>
      <name val="Altique olive"/>
    </font>
    <font>
      <b/>
      <sz val="10"/>
      <color indexed="8"/>
      <name val="Altique olive"/>
    </font>
    <font>
      <sz val="10"/>
      <color indexed="8"/>
      <name val="Altique olive"/>
    </font>
    <font>
      <b/>
      <sz val="12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name val="Calibri"/>
      <family val="2"/>
      <scheme val="minor"/>
    </font>
    <font>
      <b/>
      <sz val="9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 Narrow"/>
      <family val="2"/>
    </font>
    <font>
      <b/>
      <sz val="12"/>
      <color indexed="8"/>
      <name val="Calibri"/>
      <family val="2"/>
    </font>
    <font>
      <b/>
      <sz val="12"/>
      <color indexed="8"/>
      <name val="Altique olive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</cellStyleXfs>
  <cellXfs count="203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Fill="1"/>
    <xf numFmtId="4" fontId="0" fillId="0" borderId="0" xfId="0" applyNumberFormat="1" applyFill="1"/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ill="1" applyBorder="1"/>
    <xf numFmtId="4" fontId="0" fillId="0" borderId="1" xfId="0" applyNumberFormat="1" applyFill="1" applyBorder="1"/>
    <xf numFmtId="0" fontId="5" fillId="0" borderId="0" xfId="0" applyFont="1"/>
    <xf numFmtId="4" fontId="5" fillId="0" borderId="0" xfId="0" applyNumberFormat="1" applyFont="1" applyFill="1"/>
    <xf numFmtId="0" fontId="6" fillId="0" borderId="0" xfId="0" applyFont="1"/>
    <xf numFmtId="4" fontId="6" fillId="0" borderId="0" xfId="0" applyNumberFormat="1" applyFont="1" applyFill="1"/>
    <xf numFmtId="4" fontId="3" fillId="0" borderId="0" xfId="0" applyNumberFormat="1" applyFont="1" applyFill="1"/>
    <xf numFmtId="4" fontId="3" fillId="0" borderId="0" xfId="0" applyNumberFormat="1" applyFont="1" applyFill="1" applyBorder="1"/>
    <xf numFmtId="4" fontId="3" fillId="0" borderId="1" xfId="0" applyNumberFormat="1" applyFont="1" applyFill="1" applyBorder="1"/>
    <xf numFmtId="4" fontId="0" fillId="0" borderId="0" xfId="0" applyNumberFormat="1"/>
    <xf numFmtId="4" fontId="4" fillId="0" borderId="1" xfId="0" applyNumberFormat="1" applyFont="1" applyBorder="1"/>
    <xf numFmtId="4" fontId="4" fillId="0" borderId="2" xfId="0" applyNumberFormat="1" applyFont="1" applyBorder="1"/>
    <xf numFmtId="0" fontId="0" fillId="0" borderId="0" xfId="0" applyBorder="1"/>
    <xf numFmtId="4" fontId="4" fillId="0" borderId="0" xfId="0" applyNumberFormat="1" applyFont="1" applyBorder="1"/>
    <xf numFmtId="4" fontId="0" fillId="0" borderId="0" xfId="0" applyNumberFormat="1" applyBorder="1"/>
    <xf numFmtId="0" fontId="10" fillId="0" borderId="0" xfId="0" applyFont="1"/>
    <xf numFmtId="0" fontId="10" fillId="0" borderId="0" xfId="0" applyFont="1" applyBorder="1"/>
    <xf numFmtId="0" fontId="12" fillId="0" borderId="0" xfId="0" applyFont="1" applyAlignment="1">
      <alignment vertical="center"/>
    </xf>
    <xf numFmtId="164" fontId="12" fillId="0" borderId="0" xfId="0" applyNumberFormat="1" applyFont="1" applyAlignment="1">
      <alignment horizontal="right" vertical="center"/>
    </xf>
    <xf numFmtId="164" fontId="12" fillId="0" borderId="0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indent="2"/>
    </xf>
    <xf numFmtId="164" fontId="13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 wrapText="1" indent="3"/>
    </xf>
    <xf numFmtId="0" fontId="13" fillId="0" borderId="0" xfId="0" applyFont="1" applyAlignment="1">
      <alignment horizontal="left" vertical="center" indent="3"/>
    </xf>
    <xf numFmtId="164" fontId="13" fillId="0" borderId="1" xfId="0" applyNumberFormat="1" applyFont="1" applyBorder="1" applyAlignment="1">
      <alignment horizontal="right" vertical="center"/>
    </xf>
    <xf numFmtId="164" fontId="10" fillId="0" borderId="0" xfId="0" applyNumberFormat="1" applyFont="1"/>
    <xf numFmtId="164" fontId="10" fillId="0" borderId="0" xfId="0" applyNumberFormat="1" applyFont="1" applyBorder="1"/>
    <xf numFmtId="165" fontId="10" fillId="0" borderId="0" xfId="0" applyNumberFormat="1" applyFont="1"/>
    <xf numFmtId="165" fontId="10" fillId="0" borderId="0" xfId="0" applyNumberFormat="1" applyFont="1" applyBorder="1"/>
    <xf numFmtId="0" fontId="12" fillId="0" borderId="0" xfId="0" applyFont="1" applyAlignment="1">
      <alignment horizontal="left" vertical="center" wrapText="1" indent="2"/>
    </xf>
    <xf numFmtId="164" fontId="13" fillId="0" borderId="5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 indent="2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left" vertical="center" indent="2"/>
    </xf>
    <xf numFmtId="166" fontId="10" fillId="0" borderId="0" xfId="0" applyNumberFormat="1" applyFont="1"/>
    <xf numFmtId="166" fontId="10" fillId="0" borderId="0" xfId="0" applyNumberFormat="1" applyFont="1" applyBorder="1"/>
    <xf numFmtId="164" fontId="10" fillId="0" borderId="1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/>
    <xf numFmtId="164" fontId="13" fillId="0" borderId="6" xfId="0" applyNumberFormat="1" applyFont="1" applyBorder="1" applyAlignment="1">
      <alignment horizontal="right" vertical="center"/>
    </xf>
    <xf numFmtId="0" fontId="10" fillId="0" borderId="0" xfId="0" applyNumberFormat="1" applyFont="1" applyFill="1" applyBorder="1" applyAlignment="1" applyProtection="1"/>
    <xf numFmtId="0" fontId="4" fillId="0" borderId="0" xfId="0" applyFont="1" applyFill="1"/>
    <xf numFmtId="0" fontId="15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5" fillId="0" borderId="0" xfId="0" applyFont="1" applyFill="1"/>
    <xf numFmtId="4" fontId="16" fillId="0" borderId="0" xfId="0" applyNumberFormat="1" applyFont="1"/>
    <xf numFmtId="4" fontId="2" fillId="0" borderId="0" xfId="0" applyNumberFormat="1" applyFont="1"/>
    <xf numFmtId="4" fontId="4" fillId="0" borderId="0" xfId="0" applyNumberFormat="1" applyFont="1" applyFill="1" applyBorder="1"/>
    <xf numFmtId="4" fontId="3" fillId="0" borderId="0" xfId="0" applyNumberFormat="1" applyFont="1" applyBorder="1"/>
    <xf numFmtId="4" fontId="4" fillId="0" borderId="0" xfId="0" applyNumberFormat="1" applyFont="1" applyFill="1"/>
    <xf numFmtId="4" fontId="3" fillId="0" borderId="0" xfId="0" applyNumberFormat="1" applyFont="1"/>
    <xf numFmtId="0" fontId="8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164" fontId="5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0" fillId="0" borderId="0" xfId="0" applyBorder="1" applyAlignment="1"/>
    <xf numFmtId="0" fontId="18" fillId="0" borderId="4" xfId="0" applyFont="1" applyBorder="1" applyAlignment="1">
      <alignment horizontal="center" vertical="center" wrapText="1"/>
    </xf>
    <xf numFmtId="43" fontId="18" fillId="0" borderId="4" xfId="1" applyFont="1" applyBorder="1" applyAlignment="1">
      <alignment horizontal="center" vertical="center" wrapText="1"/>
    </xf>
    <xf numFmtId="167" fontId="18" fillId="0" borderId="4" xfId="2" applyFont="1" applyBorder="1" applyAlignment="1">
      <alignment horizontal="center" vertical="center" wrapText="1"/>
    </xf>
    <xf numFmtId="0" fontId="18" fillId="0" borderId="4" xfId="0" applyFont="1" applyBorder="1"/>
    <xf numFmtId="3" fontId="0" fillId="0" borderId="4" xfId="0" applyNumberFormat="1" applyBorder="1"/>
    <xf numFmtId="3" fontId="20" fillId="0" borderId="4" xfId="0" applyNumberFormat="1" applyFont="1" applyBorder="1"/>
    <xf numFmtId="3" fontId="0" fillId="0" borderId="4" xfId="0" applyNumberFormat="1" applyFill="1" applyBorder="1"/>
    <xf numFmtId="0" fontId="0" fillId="0" borderId="4" xfId="0" applyBorder="1"/>
    <xf numFmtId="3" fontId="18" fillId="0" borderId="4" xfId="0" applyNumberFormat="1" applyFont="1" applyBorder="1"/>
    <xf numFmtId="3" fontId="0" fillId="0" borderId="0" xfId="0" applyNumberFormat="1" applyBorder="1"/>
    <xf numFmtId="0" fontId="0" fillId="0" borderId="0" xfId="0" applyBorder="1" applyAlignment="1">
      <alignment horizontal="left"/>
    </xf>
    <xf numFmtId="0" fontId="4" fillId="3" borderId="0" xfId="0" applyFont="1" applyFill="1" applyBorder="1" applyAlignment="1">
      <alignment horizontal="left"/>
    </xf>
    <xf numFmtId="4" fontId="4" fillId="3" borderId="0" xfId="0" applyNumberFormat="1" applyFont="1" applyFill="1" applyBorder="1" applyAlignment="1">
      <alignment horizontal="left"/>
    </xf>
    <xf numFmtId="4" fontId="4" fillId="3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21" fillId="0" borderId="0" xfId="3" applyBorder="1"/>
    <xf numFmtId="4" fontId="21" fillId="0" borderId="0" xfId="4" applyNumberFormat="1" applyFont="1" applyBorder="1"/>
    <xf numFmtId="0" fontId="4" fillId="0" borderId="0" xfId="3" applyFont="1" applyFill="1" applyBorder="1" applyAlignment="1">
      <alignment horizontal="left"/>
    </xf>
    <xf numFmtId="0" fontId="21" fillId="0" borderId="0" xfId="3" applyFont="1" applyBorder="1"/>
    <xf numFmtId="4" fontId="21" fillId="0" borderId="0" xfId="4" applyNumberFormat="1" applyFont="1" applyFill="1" applyBorder="1"/>
    <xf numFmtId="0" fontId="4" fillId="0" borderId="0" xfId="0" applyFont="1" applyBorder="1"/>
    <xf numFmtId="0" fontId="4" fillId="3" borderId="0" xfId="0" applyFont="1" applyFill="1" applyBorder="1"/>
    <xf numFmtId="4" fontId="4" fillId="3" borderId="0" xfId="0" applyNumberFormat="1" applyFont="1" applyFill="1" applyBorder="1"/>
    <xf numFmtId="4" fontId="0" fillId="0" borderId="0" xfId="0" applyNumberFormat="1" applyFont="1" applyBorder="1"/>
    <xf numFmtId="4" fontId="4" fillId="3" borderId="0" xfId="4" applyNumberFormat="1" applyFont="1" applyFill="1" applyBorder="1"/>
    <xf numFmtId="43" fontId="1" fillId="0" borderId="0" xfId="4" applyFont="1" applyBorder="1"/>
    <xf numFmtId="4" fontId="21" fillId="3" borderId="0" xfId="4" applyNumberFormat="1" applyFont="1" applyFill="1" applyBorder="1"/>
    <xf numFmtId="164" fontId="4" fillId="3" borderId="0" xfId="0" applyNumberFormat="1" applyFont="1" applyFill="1" applyBorder="1"/>
    <xf numFmtId="168" fontId="0" fillId="0" borderId="0" xfId="0" applyNumberFormat="1" applyBorder="1"/>
    <xf numFmtId="0" fontId="4" fillId="0" borderId="0" xfId="0" applyFont="1" applyBorder="1" applyAlignment="1">
      <alignment horizontal="left"/>
    </xf>
    <xf numFmtId="165" fontId="0" fillId="0" borderId="0" xfId="0" applyNumberFormat="1" applyBorder="1"/>
    <xf numFmtId="164" fontId="0" fillId="0" borderId="0" xfId="0" applyNumberFormat="1" applyFill="1" applyBorder="1"/>
    <xf numFmtId="164" fontId="0" fillId="0" borderId="0" xfId="0" applyNumberFormat="1" applyBorder="1"/>
    <xf numFmtId="43" fontId="1" fillId="0" borderId="0" xfId="4" applyFont="1" applyFill="1" applyBorder="1"/>
    <xf numFmtId="0" fontId="0" fillId="3" borderId="0" xfId="0" applyFill="1" applyBorder="1"/>
    <xf numFmtId="4" fontId="0" fillId="0" borderId="0" xfId="0" applyNumberFormat="1" applyFont="1" applyFill="1" applyBorder="1"/>
    <xf numFmtId="169" fontId="0" fillId="0" borderId="0" xfId="0" applyNumberFormat="1" applyBorder="1"/>
    <xf numFmtId="170" fontId="0" fillId="0" borderId="0" xfId="0" applyNumberFormat="1" applyBorder="1"/>
    <xf numFmtId="0" fontId="0" fillId="0" borderId="0" xfId="0" applyAlignment="1">
      <alignment horizontal="left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/>
    </xf>
    <xf numFmtId="0" fontId="12" fillId="0" borderId="16" xfId="0" applyFont="1" applyFill="1" applyBorder="1" applyAlignment="1">
      <alignment vertical="center"/>
    </xf>
    <xf numFmtId="0" fontId="0" fillId="0" borderId="16" xfId="0" applyFill="1" applyBorder="1" applyAlignment="1">
      <alignment vertical="center" wrapText="1"/>
    </xf>
    <xf numFmtId="0" fontId="0" fillId="0" borderId="16" xfId="0" applyFill="1" applyBorder="1" applyAlignment="1">
      <alignment wrapText="1"/>
    </xf>
    <xf numFmtId="0" fontId="0" fillId="0" borderId="4" xfId="0" applyFill="1" applyBorder="1" applyAlignment="1">
      <alignment horizontal="left"/>
    </xf>
    <xf numFmtId="0" fontId="12" fillId="0" borderId="4" xfId="0" applyFont="1" applyFill="1" applyBorder="1" applyAlignment="1">
      <alignment horizontal="left" vertical="center" indent="1"/>
    </xf>
    <xf numFmtId="0" fontId="0" fillId="0" borderId="4" xfId="0" applyFill="1" applyBorder="1"/>
    <xf numFmtId="0" fontId="12" fillId="0" borderId="4" xfId="0" applyFont="1" applyFill="1" applyBorder="1" applyAlignment="1">
      <alignment horizontal="left" vertical="center" indent="2"/>
    </xf>
    <xf numFmtId="0" fontId="13" fillId="0" borderId="4" xfId="0" applyFont="1" applyFill="1" applyBorder="1" applyAlignment="1">
      <alignment horizontal="left" vertical="center" indent="3"/>
    </xf>
    <xf numFmtId="4" fontId="0" fillId="0" borderId="4" xfId="0" applyNumberFormat="1" applyFill="1" applyBorder="1"/>
    <xf numFmtId="4" fontId="0" fillId="0" borderId="4" xfId="0" applyNumberFormat="1" applyBorder="1"/>
    <xf numFmtId="0" fontId="0" fillId="0" borderId="4" xfId="0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 wrapText="1" indent="3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/>
    <xf numFmtId="4" fontId="4" fillId="0" borderId="4" xfId="0" applyNumberFormat="1" applyFont="1" applyFill="1" applyBorder="1"/>
    <xf numFmtId="4" fontId="4" fillId="0" borderId="4" xfId="0" applyNumberFormat="1" applyFont="1" applyBorder="1"/>
    <xf numFmtId="43" fontId="21" fillId="0" borderId="0" xfId="4" applyFont="1"/>
    <xf numFmtId="0" fontId="4" fillId="4" borderId="4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4" xfId="0" applyFont="1" applyBorder="1" applyAlignment="1">
      <alignment horizontal="left" indent="3"/>
    </xf>
    <xf numFmtId="0" fontId="4" fillId="0" borderId="4" xfId="0" applyFont="1" applyBorder="1" applyAlignment="1">
      <alignment horizontal="left" indent="2"/>
    </xf>
    <xf numFmtId="4" fontId="0" fillId="0" borderId="4" xfId="0" applyNumberForma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 indent="4"/>
    </xf>
    <xf numFmtId="0" fontId="0" fillId="0" borderId="4" xfId="0" applyBorder="1" applyAlignment="1">
      <alignment horizontal="left"/>
    </xf>
    <xf numFmtId="0" fontId="4" fillId="4" borderId="4" xfId="0" applyFont="1" applyFill="1" applyBorder="1" applyAlignment="1">
      <alignment horizontal="left" indent="2"/>
    </xf>
    <xf numFmtId="4" fontId="0" fillId="4" borderId="4" xfId="0" applyNumberFormat="1" applyFill="1" applyBorder="1"/>
    <xf numFmtId="0" fontId="4" fillId="0" borderId="4" xfId="0" applyFont="1" applyBorder="1" applyAlignment="1">
      <alignment horizontal="center"/>
    </xf>
    <xf numFmtId="0" fontId="21" fillId="0" borderId="0" xfId="6"/>
    <xf numFmtId="0" fontId="21" fillId="3" borderId="0" xfId="6" applyFill="1" applyAlignment="1">
      <alignment horizontal="center"/>
    </xf>
    <xf numFmtId="0" fontId="21" fillId="0" borderId="4" xfId="6" applyBorder="1"/>
    <xf numFmtId="171" fontId="21" fillId="0" borderId="4" xfId="4" applyNumberFormat="1" applyFont="1" applyBorder="1"/>
    <xf numFmtId="10" fontId="21" fillId="0" borderId="4" xfId="4" applyNumberFormat="1" applyFont="1" applyBorder="1"/>
    <xf numFmtId="0" fontId="21" fillId="0" borderId="4" xfId="6" applyBorder="1" applyAlignment="1">
      <alignment wrapText="1"/>
    </xf>
    <xf numFmtId="0" fontId="21" fillId="0" borderId="9" xfId="6" applyBorder="1"/>
    <xf numFmtId="171" fontId="21" fillId="0" borderId="9" xfId="4" applyNumberFormat="1" applyFont="1" applyBorder="1"/>
    <xf numFmtId="0" fontId="21" fillId="3" borderId="11" xfId="6" applyFill="1" applyBorder="1" applyAlignment="1">
      <alignment wrapText="1"/>
    </xf>
    <xf numFmtId="171" fontId="21" fillId="3" borderId="17" xfId="6" applyNumberFormat="1" applyFill="1" applyBorder="1"/>
    <xf numFmtId="10" fontId="21" fillId="3" borderId="17" xfId="6" applyNumberFormat="1" applyFill="1" applyBorder="1"/>
    <xf numFmtId="171" fontId="21" fillId="0" borderId="0" xfId="6" applyNumberFormat="1"/>
    <xf numFmtId="0" fontId="21" fillId="3" borderId="11" xfId="6" applyFill="1" applyBorder="1" applyAlignment="1">
      <alignment horizontal="center"/>
    </xf>
    <xf numFmtId="171" fontId="21" fillId="3" borderId="17" xfId="6" applyNumberFormat="1" applyFill="1" applyBorder="1" applyAlignment="1">
      <alignment horizontal="center"/>
    </xf>
    <xf numFmtId="0" fontId="21" fillId="3" borderId="10" xfId="6" applyFill="1" applyBorder="1" applyAlignment="1">
      <alignment horizontal="center"/>
    </xf>
    <xf numFmtId="0" fontId="21" fillId="3" borderId="11" xfId="6" applyFill="1" applyBorder="1"/>
    <xf numFmtId="171" fontId="21" fillId="3" borderId="4" xfId="4" applyNumberFormat="1" applyFont="1" applyFill="1" applyBorder="1"/>
    <xf numFmtId="171" fontId="21" fillId="0" borderId="0" xfId="4" applyNumberFormat="1" applyFont="1"/>
    <xf numFmtId="43" fontId="21" fillId="0" borderId="0" xfId="6" applyNumberFormat="1"/>
    <xf numFmtId="171" fontId="21" fillId="3" borderId="17" xfId="4" applyNumberFormat="1" applyFont="1" applyFill="1" applyBorder="1"/>
    <xf numFmtId="43" fontId="21" fillId="3" borderId="10" xfId="4" applyFont="1" applyFill="1" applyBorder="1"/>
    <xf numFmtId="0" fontId="21" fillId="0" borderId="16" xfId="6" applyBorder="1"/>
    <xf numFmtId="171" fontId="21" fillId="0" borderId="16" xfId="4" applyNumberFormat="1" applyFont="1" applyBorder="1"/>
    <xf numFmtId="43" fontId="21" fillId="0" borderId="9" xfId="4" applyFont="1" applyBorder="1"/>
    <xf numFmtId="0" fontId="21" fillId="3" borderId="11" xfId="6" applyFill="1" applyBorder="1" applyAlignment="1">
      <alignment horizontal="left"/>
    </xf>
    <xf numFmtId="0" fontId="23" fillId="0" borderId="0" xfId="0" applyFont="1" applyFill="1" applyAlignment="1">
      <alignment vertical="center"/>
    </xf>
    <xf numFmtId="0" fontId="23" fillId="0" borderId="0" xfId="0" applyNumberFormat="1" applyFont="1" applyFill="1" applyBorder="1" applyAlignment="1" applyProtection="1"/>
    <xf numFmtId="0" fontId="20" fillId="0" borderId="4" xfId="0" applyFont="1" applyBorder="1" applyAlignment="1">
      <alignment horizontal="center" vertical="center" wrapText="1"/>
    </xf>
    <xf numFmtId="43" fontId="0" fillId="0" borderId="0" xfId="0" applyNumberFormat="1"/>
    <xf numFmtId="43" fontId="1" fillId="0" borderId="0" xfId="4" applyFont="1" applyAlignment="1">
      <alignment horizontal="left" indent="1"/>
    </xf>
    <xf numFmtId="172" fontId="0" fillId="0" borderId="0" xfId="0" applyNumberForma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wrapText="1"/>
    </xf>
    <xf numFmtId="0" fontId="23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3" fillId="0" borderId="0" xfId="5" applyFont="1" applyFill="1" applyAlignment="1">
      <alignment horizontal="center"/>
    </xf>
    <xf numFmtId="0" fontId="23" fillId="0" borderId="0" xfId="6" applyFont="1" applyFill="1" applyAlignment="1">
      <alignment horizontal="center"/>
    </xf>
  </cellXfs>
  <cellStyles count="7">
    <cellStyle name="Euro" xfId="2"/>
    <cellStyle name="Millares" xfId="1" builtinId="3"/>
    <cellStyle name="Millares 3" xfId="4"/>
    <cellStyle name="Normal" xfId="0" builtinId="0"/>
    <cellStyle name="Normal 4_Analitico de Ingresos Diciembre 2012" xfId="6"/>
    <cellStyle name="Normal 4_Copia de Reporte Analitico de la Deuda 2012" xfId="5"/>
    <cellStyle name="Normal 4_Cuenta Economica 201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466725</xdr:colOff>
      <xdr:row>0</xdr:row>
      <xdr:rowOff>85725</xdr:rowOff>
    </xdr:from>
    <xdr:to>
      <xdr:col>12</xdr:col>
      <xdr:colOff>952500</xdr:colOff>
      <xdr:row>3</xdr:row>
      <xdr:rowOff>9525</xdr:rowOff>
    </xdr:to>
    <xdr:sp macro="" textlink="">
      <xdr:nvSpPr>
        <xdr:cNvPr id="7" name="Cuadro de texto 4"/>
        <xdr:cNvSpPr txBox="1"/>
      </xdr:nvSpPr>
      <xdr:spPr>
        <a:xfrm>
          <a:off x="14611350" y="85725"/>
          <a:ext cx="3000375" cy="447675"/>
        </a:xfrm>
        <a:prstGeom prst="rect">
          <a:avLst/>
        </a:prstGeom>
        <a:noFill/>
        <a:ln>
          <a:noFill/>
        </a:ln>
        <a:effectLst/>
        <a:extLst>
          <a:ext uri="{C572A759-6A51-4108-AA02-DFA0A04FC94B}"/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200"/>
            </a:lnSpc>
            <a:spcAft>
              <a:spcPts val="0"/>
            </a:spcAft>
          </a:pPr>
          <a:r>
            <a:rPr lang="en-US" sz="1200" b="1">
              <a:effectLst/>
              <a:latin typeface="Arial"/>
              <a:ea typeface="MS Mincho"/>
              <a:cs typeface="Times New Roman"/>
            </a:rPr>
            <a:t>Dirección de Contabilidad</a:t>
          </a:r>
          <a:endParaRPr lang="es-MX" sz="1200">
            <a:effectLst/>
            <a:ea typeface="MS Mincho"/>
            <a:cs typeface="Times New Roman"/>
          </a:endParaRPr>
        </a:p>
        <a:p>
          <a:pPr algn="r">
            <a:lnSpc>
              <a:spcPts val="1200"/>
            </a:lnSpc>
            <a:spcAft>
              <a:spcPts val="0"/>
            </a:spcAft>
          </a:pPr>
          <a:r>
            <a:rPr lang="en-US" sz="1200" b="1">
              <a:effectLst/>
              <a:latin typeface="Arial"/>
              <a:ea typeface="MS Mincho"/>
              <a:cs typeface="Times New Roman"/>
            </a:rPr>
            <a:t> </a:t>
          </a:r>
          <a:endParaRPr lang="es-MX" sz="1200">
            <a:effectLst/>
            <a:ea typeface="MS Mincho"/>
            <a:cs typeface="Times New Roman"/>
          </a:endParaRPr>
        </a:p>
      </xdr:txBody>
    </xdr:sp>
    <xdr:clientData/>
  </xdr:twoCellAnchor>
  <xdr:twoCellAnchor editAs="oneCell">
    <xdr:from>
      <xdr:col>0</xdr:col>
      <xdr:colOff>1504950</xdr:colOff>
      <xdr:row>0</xdr:row>
      <xdr:rowOff>76200</xdr:rowOff>
    </xdr:from>
    <xdr:to>
      <xdr:col>0</xdr:col>
      <xdr:colOff>1504950</xdr:colOff>
      <xdr:row>7</xdr:row>
      <xdr:rowOff>47625</xdr:rowOff>
    </xdr:to>
    <xdr:pic>
      <xdr:nvPicPr>
        <xdr:cNvPr id="8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76200"/>
          <a:ext cx="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6"/>
  <sheetViews>
    <sheetView workbookViewId="0">
      <selection activeCell="B9" sqref="B9"/>
    </sheetView>
  </sheetViews>
  <sheetFormatPr baseColWidth="10" defaultRowHeight="15"/>
  <cols>
    <col min="1" max="1" width="7.28515625" customWidth="1"/>
    <col min="2" max="2" width="47.85546875" customWidth="1"/>
    <col min="3" max="3" width="16.42578125" customWidth="1"/>
    <col min="4" max="4" width="16.42578125" style="17" bestFit="1" customWidth="1"/>
    <col min="5" max="5" width="10" customWidth="1"/>
    <col min="6" max="6" width="12.7109375" bestFit="1" customWidth="1"/>
    <col min="7" max="7" width="16.42578125" bestFit="1" customWidth="1"/>
    <col min="9" max="9" width="16.140625" bestFit="1" customWidth="1"/>
    <col min="257" max="257" width="7.28515625" customWidth="1"/>
    <col min="258" max="258" width="47.85546875" customWidth="1"/>
    <col min="259" max="259" width="16.42578125" customWidth="1"/>
    <col min="260" max="260" width="16.42578125" bestFit="1" customWidth="1"/>
    <col min="261" max="261" width="10" customWidth="1"/>
    <col min="262" max="262" width="12.7109375" bestFit="1" customWidth="1"/>
    <col min="263" max="263" width="16.42578125" bestFit="1" customWidth="1"/>
    <col min="265" max="265" width="16.140625" bestFit="1" customWidth="1"/>
    <col min="513" max="513" width="7.28515625" customWidth="1"/>
    <col min="514" max="514" width="47.85546875" customWidth="1"/>
    <col min="515" max="515" width="16.42578125" customWidth="1"/>
    <col min="516" max="516" width="16.42578125" bestFit="1" customWidth="1"/>
    <col min="517" max="517" width="10" customWidth="1"/>
    <col min="518" max="518" width="12.7109375" bestFit="1" customWidth="1"/>
    <col min="519" max="519" width="16.42578125" bestFit="1" customWidth="1"/>
    <col min="521" max="521" width="16.140625" bestFit="1" customWidth="1"/>
    <col min="769" max="769" width="7.28515625" customWidth="1"/>
    <col min="770" max="770" width="47.85546875" customWidth="1"/>
    <col min="771" max="771" width="16.42578125" customWidth="1"/>
    <col min="772" max="772" width="16.42578125" bestFit="1" customWidth="1"/>
    <col min="773" max="773" width="10" customWidth="1"/>
    <col min="774" max="774" width="12.7109375" bestFit="1" customWidth="1"/>
    <col min="775" max="775" width="16.42578125" bestFit="1" customWidth="1"/>
    <col min="777" max="777" width="16.140625" bestFit="1" customWidth="1"/>
    <col min="1025" max="1025" width="7.28515625" customWidth="1"/>
    <col min="1026" max="1026" width="47.85546875" customWidth="1"/>
    <col min="1027" max="1027" width="16.42578125" customWidth="1"/>
    <col min="1028" max="1028" width="16.42578125" bestFit="1" customWidth="1"/>
    <col min="1029" max="1029" width="10" customWidth="1"/>
    <col min="1030" max="1030" width="12.7109375" bestFit="1" customWidth="1"/>
    <col min="1031" max="1031" width="16.42578125" bestFit="1" customWidth="1"/>
    <col min="1033" max="1033" width="16.140625" bestFit="1" customWidth="1"/>
    <col min="1281" max="1281" width="7.28515625" customWidth="1"/>
    <col min="1282" max="1282" width="47.85546875" customWidth="1"/>
    <col min="1283" max="1283" width="16.42578125" customWidth="1"/>
    <col min="1284" max="1284" width="16.42578125" bestFit="1" customWidth="1"/>
    <col min="1285" max="1285" width="10" customWidth="1"/>
    <col min="1286" max="1286" width="12.7109375" bestFit="1" customWidth="1"/>
    <col min="1287" max="1287" width="16.42578125" bestFit="1" customWidth="1"/>
    <col min="1289" max="1289" width="16.140625" bestFit="1" customWidth="1"/>
    <col min="1537" max="1537" width="7.28515625" customWidth="1"/>
    <col min="1538" max="1538" width="47.85546875" customWidth="1"/>
    <col min="1539" max="1539" width="16.42578125" customWidth="1"/>
    <col min="1540" max="1540" width="16.42578125" bestFit="1" customWidth="1"/>
    <col min="1541" max="1541" width="10" customWidth="1"/>
    <col min="1542" max="1542" width="12.7109375" bestFit="1" customWidth="1"/>
    <col min="1543" max="1543" width="16.42578125" bestFit="1" customWidth="1"/>
    <col min="1545" max="1545" width="16.140625" bestFit="1" customWidth="1"/>
    <col min="1793" max="1793" width="7.28515625" customWidth="1"/>
    <col min="1794" max="1794" width="47.85546875" customWidth="1"/>
    <col min="1795" max="1795" width="16.42578125" customWidth="1"/>
    <col min="1796" max="1796" width="16.42578125" bestFit="1" customWidth="1"/>
    <col min="1797" max="1797" width="10" customWidth="1"/>
    <col min="1798" max="1798" width="12.7109375" bestFit="1" customWidth="1"/>
    <col min="1799" max="1799" width="16.42578125" bestFit="1" customWidth="1"/>
    <col min="1801" max="1801" width="16.140625" bestFit="1" customWidth="1"/>
    <col min="2049" max="2049" width="7.28515625" customWidth="1"/>
    <col min="2050" max="2050" width="47.85546875" customWidth="1"/>
    <col min="2051" max="2051" width="16.42578125" customWidth="1"/>
    <col min="2052" max="2052" width="16.42578125" bestFit="1" customWidth="1"/>
    <col min="2053" max="2053" width="10" customWidth="1"/>
    <col min="2054" max="2054" width="12.7109375" bestFit="1" customWidth="1"/>
    <col min="2055" max="2055" width="16.42578125" bestFit="1" customWidth="1"/>
    <col min="2057" max="2057" width="16.140625" bestFit="1" customWidth="1"/>
    <col min="2305" max="2305" width="7.28515625" customWidth="1"/>
    <col min="2306" max="2306" width="47.85546875" customWidth="1"/>
    <col min="2307" max="2307" width="16.42578125" customWidth="1"/>
    <col min="2308" max="2308" width="16.42578125" bestFit="1" customWidth="1"/>
    <col min="2309" max="2309" width="10" customWidth="1"/>
    <col min="2310" max="2310" width="12.7109375" bestFit="1" customWidth="1"/>
    <col min="2311" max="2311" width="16.42578125" bestFit="1" customWidth="1"/>
    <col min="2313" max="2313" width="16.140625" bestFit="1" customWidth="1"/>
    <col min="2561" max="2561" width="7.28515625" customWidth="1"/>
    <col min="2562" max="2562" width="47.85546875" customWidth="1"/>
    <col min="2563" max="2563" width="16.42578125" customWidth="1"/>
    <col min="2564" max="2564" width="16.42578125" bestFit="1" customWidth="1"/>
    <col min="2565" max="2565" width="10" customWidth="1"/>
    <col min="2566" max="2566" width="12.7109375" bestFit="1" customWidth="1"/>
    <col min="2567" max="2567" width="16.42578125" bestFit="1" customWidth="1"/>
    <col min="2569" max="2569" width="16.140625" bestFit="1" customWidth="1"/>
    <col min="2817" max="2817" width="7.28515625" customWidth="1"/>
    <col min="2818" max="2818" width="47.85546875" customWidth="1"/>
    <col min="2819" max="2819" width="16.42578125" customWidth="1"/>
    <col min="2820" max="2820" width="16.42578125" bestFit="1" customWidth="1"/>
    <col min="2821" max="2821" width="10" customWidth="1"/>
    <col min="2822" max="2822" width="12.7109375" bestFit="1" customWidth="1"/>
    <col min="2823" max="2823" width="16.42578125" bestFit="1" customWidth="1"/>
    <col min="2825" max="2825" width="16.140625" bestFit="1" customWidth="1"/>
    <col min="3073" max="3073" width="7.28515625" customWidth="1"/>
    <col min="3074" max="3074" width="47.85546875" customWidth="1"/>
    <col min="3075" max="3075" width="16.42578125" customWidth="1"/>
    <col min="3076" max="3076" width="16.42578125" bestFit="1" customWidth="1"/>
    <col min="3077" max="3077" width="10" customWidth="1"/>
    <col min="3078" max="3078" width="12.7109375" bestFit="1" customWidth="1"/>
    <col min="3079" max="3079" width="16.42578125" bestFit="1" customWidth="1"/>
    <col min="3081" max="3081" width="16.140625" bestFit="1" customWidth="1"/>
    <col min="3329" max="3329" width="7.28515625" customWidth="1"/>
    <col min="3330" max="3330" width="47.85546875" customWidth="1"/>
    <col min="3331" max="3331" width="16.42578125" customWidth="1"/>
    <col min="3332" max="3332" width="16.42578125" bestFit="1" customWidth="1"/>
    <col min="3333" max="3333" width="10" customWidth="1"/>
    <col min="3334" max="3334" width="12.7109375" bestFit="1" customWidth="1"/>
    <col min="3335" max="3335" width="16.42578125" bestFit="1" customWidth="1"/>
    <col min="3337" max="3337" width="16.140625" bestFit="1" customWidth="1"/>
    <col min="3585" max="3585" width="7.28515625" customWidth="1"/>
    <col min="3586" max="3586" width="47.85546875" customWidth="1"/>
    <col min="3587" max="3587" width="16.42578125" customWidth="1"/>
    <col min="3588" max="3588" width="16.42578125" bestFit="1" customWidth="1"/>
    <col min="3589" max="3589" width="10" customWidth="1"/>
    <col min="3590" max="3590" width="12.7109375" bestFit="1" customWidth="1"/>
    <col min="3591" max="3591" width="16.42578125" bestFit="1" customWidth="1"/>
    <col min="3593" max="3593" width="16.140625" bestFit="1" customWidth="1"/>
    <col min="3841" max="3841" width="7.28515625" customWidth="1"/>
    <col min="3842" max="3842" width="47.85546875" customWidth="1"/>
    <col min="3843" max="3843" width="16.42578125" customWidth="1"/>
    <col min="3844" max="3844" width="16.42578125" bestFit="1" customWidth="1"/>
    <col min="3845" max="3845" width="10" customWidth="1"/>
    <col min="3846" max="3846" width="12.7109375" bestFit="1" customWidth="1"/>
    <col min="3847" max="3847" width="16.42578125" bestFit="1" customWidth="1"/>
    <col min="3849" max="3849" width="16.140625" bestFit="1" customWidth="1"/>
    <col min="4097" max="4097" width="7.28515625" customWidth="1"/>
    <col min="4098" max="4098" width="47.85546875" customWidth="1"/>
    <col min="4099" max="4099" width="16.42578125" customWidth="1"/>
    <col min="4100" max="4100" width="16.42578125" bestFit="1" customWidth="1"/>
    <col min="4101" max="4101" width="10" customWidth="1"/>
    <col min="4102" max="4102" width="12.7109375" bestFit="1" customWidth="1"/>
    <col min="4103" max="4103" width="16.42578125" bestFit="1" customWidth="1"/>
    <col min="4105" max="4105" width="16.140625" bestFit="1" customWidth="1"/>
    <col min="4353" max="4353" width="7.28515625" customWidth="1"/>
    <col min="4354" max="4354" width="47.85546875" customWidth="1"/>
    <col min="4355" max="4355" width="16.42578125" customWidth="1"/>
    <col min="4356" max="4356" width="16.42578125" bestFit="1" customWidth="1"/>
    <col min="4357" max="4357" width="10" customWidth="1"/>
    <col min="4358" max="4358" width="12.7109375" bestFit="1" customWidth="1"/>
    <col min="4359" max="4359" width="16.42578125" bestFit="1" customWidth="1"/>
    <col min="4361" max="4361" width="16.140625" bestFit="1" customWidth="1"/>
    <col min="4609" max="4609" width="7.28515625" customWidth="1"/>
    <col min="4610" max="4610" width="47.85546875" customWidth="1"/>
    <col min="4611" max="4611" width="16.42578125" customWidth="1"/>
    <col min="4612" max="4612" width="16.42578125" bestFit="1" customWidth="1"/>
    <col min="4613" max="4613" width="10" customWidth="1"/>
    <col min="4614" max="4614" width="12.7109375" bestFit="1" customWidth="1"/>
    <col min="4615" max="4615" width="16.42578125" bestFit="1" customWidth="1"/>
    <col min="4617" max="4617" width="16.140625" bestFit="1" customWidth="1"/>
    <col min="4865" max="4865" width="7.28515625" customWidth="1"/>
    <col min="4866" max="4866" width="47.85546875" customWidth="1"/>
    <col min="4867" max="4867" width="16.42578125" customWidth="1"/>
    <col min="4868" max="4868" width="16.42578125" bestFit="1" customWidth="1"/>
    <col min="4869" max="4869" width="10" customWidth="1"/>
    <col min="4870" max="4870" width="12.7109375" bestFit="1" customWidth="1"/>
    <col min="4871" max="4871" width="16.42578125" bestFit="1" customWidth="1"/>
    <col min="4873" max="4873" width="16.140625" bestFit="1" customWidth="1"/>
    <col min="5121" max="5121" width="7.28515625" customWidth="1"/>
    <col min="5122" max="5122" width="47.85546875" customWidth="1"/>
    <col min="5123" max="5123" width="16.42578125" customWidth="1"/>
    <col min="5124" max="5124" width="16.42578125" bestFit="1" customWidth="1"/>
    <col min="5125" max="5125" width="10" customWidth="1"/>
    <col min="5126" max="5126" width="12.7109375" bestFit="1" customWidth="1"/>
    <col min="5127" max="5127" width="16.42578125" bestFit="1" customWidth="1"/>
    <col min="5129" max="5129" width="16.140625" bestFit="1" customWidth="1"/>
    <col min="5377" max="5377" width="7.28515625" customWidth="1"/>
    <col min="5378" max="5378" width="47.85546875" customWidth="1"/>
    <col min="5379" max="5379" width="16.42578125" customWidth="1"/>
    <col min="5380" max="5380" width="16.42578125" bestFit="1" customWidth="1"/>
    <col min="5381" max="5381" width="10" customWidth="1"/>
    <col min="5382" max="5382" width="12.7109375" bestFit="1" customWidth="1"/>
    <col min="5383" max="5383" width="16.42578125" bestFit="1" customWidth="1"/>
    <col min="5385" max="5385" width="16.140625" bestFit="1" customWidth="1"/>
    <col min="5633" max="5633" width="7.28515625" customWidth="1"/>
    <col min="5634" max="5634" width="47.85546875" customWidth="1"/>
    <col min="5635" max="5635" width="16.42578125" customWidth="1"/>
    <col min="5636" max="5636" width="16.42578125" bestFit="1" customWidth="1"/>
    <col min="5637" max="5637" width="10" customWidth="1"/>
    <col min="5638" max="5638" width="12.7109375" bestFit="1" customWidth="1"/>
    <col min="5639" max="5639" width="16.42578125" bestFit="1" customWidth="1"/>
    <col min="5641" max="5641" width="16.140625" bestFit="1" customWidth="1"/>
    <col min="5889" max="5889" width="7.28515625" customWidth="1"/>
    <col min="5890" max="5890" width="47.85546875" customWidth="1"/>
    <col min="5891" max="5891" width="16.42578125" customWidth="1"/>
    <col min="5892" max="5892" width="16.42578125" bestFit="1" customWidth="1"/>
    <col min="5893" max="5893" width="10" customWidth="1"/>
    <col min="5894" max="5894" width="12.7109375" bestFit="1" customWidth="1"/>
    <col min="5895" max="5895" width="16.42578125" bestFit="1" customWidth="1"/>
    <col min="5897" max="5897" width="16.140625" bestFit="1" customWidth="1"/>
    <col min="6145" max="6145" width="7.28515625" customWidth="1"/>
    <col min="6146" max="6146" width="47.85546875" customWidth="1"/>
    <col min="6147" max="6147" width="16.42578125" customWidth="1"/>
    <col min="6148" max="6148" width="16.42578125" bestFit="1" customWidth="1"/>
    <col min="6149" max="6149" width="10" customWidth="1"/>
    <col min="6150" max="6150" width="12.7109375" bestFit="1" customWidth="1"/>
    <col min="6151" max="6151" width="16.42578125" bestFit="1" customWidth="1"/>
    <col min="6153" max="6153" width="16.140625" bestFit="1" customWidth="1"/>
    <col min="6401" max="6401" width="7.28515625" customWidth="1"/>
    <col min="6402" max="6402" width="47.85546875" customWidth="1"/>
    <col min="6403" max="6403" width="16.42578125" customWidth="1"/>
    <col min="6404" max="6404" width="16.42578125" bestFit="1" customWidth="1"/>
    <col min="6405" max="6405" width="10" customWidth="1"/>
    <col min="6406" max="6406" width="12.7109375" bestFit="1" customWidth="1"/>
    <col min="6407" max="6407" width="16.42578125" bestFit="1" customWidth="1"/>
    <col min="6409" max="6409" width="16.140625" bestFit="1" customWidth="1"/>
    <col min="6657" max="6657" width="7.28515625" customWidth="1"/>
    <col min="6658" max="6658" width="47.85546875" customWidth="1"/>
    <col min="6659" max="6659" width="16.42578125" customWidth="1"/>
    <col min="6660" max="6660" width="16.42578125" bestFit="1" customWidth="1"/>
    <col min="6661" max="6661" width="10" customWidth="1"/>
    <col min="6662" max="6662" width="12.7109375" bestFit="1" customWidth="1"/>
    <col min="6663" max="6663" width="16.42578125" bestFit="1" customWidth="1"/>
    <col min="6665" max="6665" width="16.140625" bestFit="1" customWidth="1"/>
    <col min="6913" max="6913" width="7.28515625" customWidth="1"/>
    <col min="6914" max="6914" width="47.85546875" customWidth="1"/>
    <col min="6915" max="6915" width="16.42578125" customWidth="1"/>
    <col min="6916" max="6916" width="16.42578125" bestFit="1" customWidth="1"/>
    <col min="6917" max="6917" width="10" customWidth="1"/>
    <col min="6918" max="6918" width="12.7109375" bestFit="1" customWidth="1"/>
    <col min="6919" max="6919" width="16.42578125" bestFit="1" customWidth="1"/>
    <col min="6921" max="6921" width="16.140625" bestFit="1" customWidth="1"/>
    <col min="7169" max="7169" width="7.28515625" customWidth="1"/>
    <col min="7170" max="7170" width="47.85546875" customWidth="1"/>
    <col min="7171" max="7171" width="16.42578125" customWidth="1"/>
    <col min="7172" max="7172" width="16.42578125" bestFit="1" customWidth="1"/>
    <col min="7173" max="7173" width="10" customWidth="1"/>
    <col min="7174" max="7174" width="12.7109375" bestFit="1" customWidth="1"/>
    <col min="7175" max="7175" width="16.42578125" bestFit="1" customWidth="1"/>
    <col min="7177" max="7177" width="16.140625" bestFit="1" customWidth="1"/>
    <col min="7425" max="7425" width="7.28515625" customWidth="1"/>
    <col min="7426" max="7426" width="47.85546875" customWidth="1"/>
    <col min="7427" max="7427" width="16.42578125" customWidth="1"/>
    <col min="7428" max="7428" width="16.42578125" bestFit="1" customWidth="1"/>
    <col min="7429" max="7429" width="10" customWidth="1"/>
    <col min="7430" max="7430" width="12.7109375" bestFit="1" customWidth="1"/>
    <col min="7431" max="7431" width="16.42578125" bestFit="1" customWidth="1"/>
    <col min="7433" max="7433" width="16.140625" bestFit="1" customWidth="1"/>
    <col min="7681" max="7681" width="7.28515625" customWidth="1"/>
    <col min="7682" max="7682" width="47.85546875" customWidth="1"/>
    <col min="7683" max="7683" width="16.42578125" customWidth="1"/>
    <col min="7684" max="7684" width="16.42578125" bestFit="1" customWidth="1"/>
    <col min="7685" max="7685" width="10" customWidth="1"/>
    <col min="7686" max="7686" width="12.7109375" bestFit="1" customWidth="1"/>
    <col min="7687" max="7687" width="16.42578125" bestFit="1" customWidth="1"/>
    <col min="7689" max="7689" width="16.140625" bestFit="1" customWidth="1"/>
    <col min="7937" max="7937" width="7.28515625" customWidth="1"/>
    <col min="7938" max="7938" width="47.85546875" customWidth="1"/>
    <col min="7939" max="7939" width="16.42578125" customWidth="1"/>
    <col min="7940" max="7940" width="16.42578125" bestFit="1" customWidth="1"/>
    <col min="7941" max="7941" width="10" customWidth="1"/>
    <col min="7942" max="7942" width="12.7109375" bestFit="1" customWidth="1"/>
    <col min="7943" max="7943" width="16.42578125" bestFit="1" customWidth="1"/>
    <col min="7945" max="7945" width="16.140625" bestFit="1" customWidth="1"/>
    <col min="8193" max="8193" width="7.28515625" customWidth="1"/>
    <col min="8194" max="8194" width="47.85546875" customWidth="1"/>
    <col min="8195" max="8195" width="16.42578125" customWidth="1"/>
    <col min="8196" max="8196" width="16.42578125" bestFit="1" customWidth="1"/>
    <col min="8197" max="8197" width="10" customWidth="1"/>
    <col min="8198" max="8198" width="12.7109375" bestFit="1" customWidth="1"/>
    <col min="8199" max="8199" width="16.42578125" bestFit="1" customWidth="1"/>
    <col min="8201" max="8201" width="16.140625" bestFit="1" customWidth="1"/>
    <col min="8449" max="8449" width="7.28515625" customWidth="1"/>
    <col min="8450" max="8450" width="47.85546875" customWidth="1"/>
    <col min="8451" max="8451" width="16.42578125" customWidth="1"/>
    <col min="8452" max="8452" width="16.42578125" bestFit="1" customWidth="1"/>
    <col min="8453" max="8453" width="10" customWidth="1"/>
    <col min="8454" max="8454" width="12.7109375" bestFit="1" customWidth="1"/>
    <col min="8455" max="8455" width="16.42578125" bestFit="1" customWidth="1"/>
    <col min="8457" max="8457" width="16.140625" bestFit="1" customWidth="1"/>
    <col min="8705" max="8705" width="7.28515625" customWidth="1"/>
    <col min="8706" max="8706" width="47.85546875" customWidth="1"/>
    <col min="8707" max="8707" width="16.42578125" customWidth="1"/>
    <col min="8708" max="8708" width="16.42578125" bestFit="1" customWidth="1"/>
    <col min="8709" max="8709" width="10" customWidth="1"/>
    <col min="8710" max="8710" width="12.7109375" bestFit="1" customWidth="1"/>
    <col min="8711" max="8711" width="16.42578125" bestFit="1" customWidth="1"/>
    <col min="8713" max="8713" width="16.140625" bestFit="1" customWidth="1"/>
    <col min="8961" max="8961" width="7.28515625" customWidth="1"/>
    <col min="8962" max="8962" width="47.85546875" customWidth="1"/>
    <col min="8963" max="8963" width="16.42578125" customWidth="1"/>
    <col min="8964" max="8964" width="16.42578125" bestFit="1" customWidth="1"/>
    <col min="8965" max="8965" width="10" customWidth="1"/>
    <col min="8966" max="8966" width="12.7109375" bestFit="1" customWidth="1"/>
    <col min="8967" max="8967" width="16.42578125" bestFit="1" customWidth="1"/>
    <col min="8969" max="8969" width="16.140625" bestFit="1" customWidth="1"/>
    <col min="9217" max="9217" width="7.28515625" customWidth="1"/>
    <col min="9218" max="9218" width="47.85546875" customWidth="1"/>
    <col min="9219" max="9219" width="16.42578125" customWidth="1"/>
    <col min="9220" max="9220" width="16.42578125" bestFit="1" customWidth="1"/>
    <col min="9221" max="9221" width="10" customWidth="1"/>
    <col min="9222" max="9222" width="12.7109375" bestFit="1" customWidth="1"/>
    <col min="9223" max="9223" width="16.42578125" bestFit="1" customWidth="1"/>
    <col min="9225" max="9225" width="16.140625" bestFit="1" customWidth="1"/>
    <col min="9473" max="9473" width="7.28515625" customWidth="1"/>
    <col min="9474" max="9474" width="47.85546875" customWidth="1"/>
    <col min="9475" max="9475" width="16.42578125" customWidth="1"/>
    <col min="9476" max="9476" width="16.42578125" bestFit="1" customWidth="1"/>
    <col min="9477" max="9477" width="10" customWidth="1"/>
    <col min="9478" max="9478" width="12.7109375" bestFit="1" customWidth="1"/>
    <col min="9479" max="9479" width="16.42578125" bestFit="1" customWidth="1"/>
    <col min="9481" max="9481" width="16.140625" bestFit="1" customWidth="1"/>
    <col min="9729" max="9729" width="7.28515625" customWidth="1"/>
    <col min="9730" max="9730" width="47.85546875" customWidth="1"/>
    <col min="9731" max="9731" width="16.42578125" customWidth="1"/>
    <col min="9732" max="9732" width="16.42578125" bestFit="1" customWidth="1"/>
    <col min="9733" max="9733" width="10" customWidth="1"/>
    <col min="9734" max="9734" width="12.7109375" bestFit="1" customWidth="1"/>
    <col min="9735" max="9735" width="16.42578125" bestFit="1" customWidth="1"/>
    <col min="9737" max="9737" width="16.140625" bestFit="1" customWidth="1"/>
    <col min="9985" max="9985" width="7.28515625" customWidth="1"/>
    <col min="9986" max="9986" width="47.85546875" customWidth="1"/>
    <col min="9987" max="9987" width="16.42578125" customWidth="1"/>
    <col min="9988" max="9988" width="16.42578125" bestFit="1" customWidth="1"/>
    <col min="9989" max="9989" width="10" customWidth="1"/>
    <col min="9990" max="9990" width="12.7109375" bestFit="1" customWidth="1"/>
    <col min="9991" max="9991" width="16.42578125" bestFit="1" customWidth="1"/>
    <col min="9993" max="9993" width="16.140625" bestFit="1" customWidth="1"/>
    <col min="10241" max="10241" width="7.28515625" customWidth="1"/>
    <col min="10242" max="10242" width="47.85546875" customWidth="1"/>
    <col min="10243" max="10243" width="16.42578125" customWidth="1"/>
    <col min="10244" max="10244" width="16.42578125" bestFit="1" customWidth="1"/>
    <col min="10245" max="10245" width="10" customWidth="1"/>
    <col min="10246" max="10246" width="12.7109375" bestFit="1" customWidth="1"/>
    <col min="10247" max="10247" width="16.42578125" bestFit="1" customWidth="1"/>
    <col min="10249" max="10249" width="16.140625" bestFit="1" customWidth="1"/>
    <col min="10497" max="10497" width="7.28515625" customWidth="1"/>
    <col min="10498" max="10498" width="47.85546875" customWidth="1"/>
    <col min="10499" max="10499" width="16.42578125" customWidth="1"/>
    <col min="10500" max="10500" width="16.42578125" bestFit="1" customWidth="1"/>
    <col min="10501" max="10501" width="10" customWidth="1"/>
    <col min="10502" max="10502" width="12.7109375" bestFit="1" customWidth="1"/>
    <col min="10503" max="10503" width="16.42578125" bestFit="1" customWidth="1"/>
    <col min="10505" max="10505" width="16.140625" bestFit="1" customWidth="1"/>
    <col min="10753" max="10753" width="7.28515625" customWidth="1"/>
    <col min="10754" max="10754" width="47.85546875" customWidth="1"/>
    <col min="10755" max="10755" width="16.42578125" customWidth="1"/>
    <col min="10756" max="10756" width="16.42578125" bestFit="1" customWidth="1"/>
    <col min="10757" max="10757" width="10" customWidth="1"/>
    <col min="10758" max="10758" width="12.7109375" bestFit="1" customWidth="1"/>
    <col min="10759" max="10759" width="16.42578125" bestFit="1" customWidth="1"/>
    <col min="10761" max="10761" width="16.140625" bestFit="1" customWidth="1"/>
    <col min="11009" max="11009" width="7.28515625" customWidth="1"/>
    <col min="11010" max="11010" width="47.85546875" customWidth="1"/>
    <col min="11011" max="11011" width="16.42578125" customWidth="1"/>
    <col min="11012" max="11012" width="16.42578125" bestFit="1" customWidth="1"/>
    <col min="11013" max="11013" width="10" customWidth="1"/>
    <col min="11014" max="11014" width="12.7109375" bestFit="1" customWidth="1"/>
    <col min="11015" max="11015" width="16.42578125" bestFit="1" customWidth="1"/>
    <col min="11017" max="11017" width="16.140625" bestFit="1" customWidth="1"/>
    <col min="11265" max="11265" width="7.28515625" customWidth="1"/>
    <col min="11266" max="11266" width="47.85546875" customWidth="1"/>
    <col min="11267" max="11267" width="16.42578125" customWidth="1"/>
    <col min="11268" max="11268" width="16.42578125" bestFit="1" customWidth="1"/>
    <col min="11269" max="11269" width="10" customWidth="1"/>
    <col min="11270" max="11270" width="12.7109375" bestFit="1" customWidth="1"/>
    <col min="11271" max="11271" width="16.42578125" bestFit="1" customWidth="1"/>
    <col min="11273" max="11273" width="16.140625" bestFit="1" customWidth="1"/>
    <col min="11521" max="11521" width="7.28515625" customWidth="1"/>
    <col min="11522" max="11522" width="47.85546875" customWidth="1"/>
    <col min="11523" max="11523" width="16.42578125" customWidth="1"/>
    <col min="11524" max="11524" width="16.42578125" bestFit="1" customWidth="1"/>
    <col min="11525" max="11525" width="10" customWidth="1"/>
    <col min="11526" max="11526" width="12.7109375" bestFit="1" customWidth="1"/>
    <col min="11527" max="11527" width="16.42578125" bestFit="1" customWidth="1"/>
    <col min="11529" max="11529" width="16.140625" bestFit="1" customWidth="1"/>
    <col min="11777" max="11777" width="7.28515625" customWidth="1"/>
    <col min="11778" max="11778" width="47.85546875" customWidth="1"/>
    <col min="11779" max="11779" width="16.42578125" customWidth="1"/>
    <col min="11780" max="11780" width="16.42578125" bestFit="1" customWidth="1"/>
    <col min="11781" max="11781" width="10" customWidth="1"/>
    <col min="11782" max="11782" width="12.7109375" bestFit="1" customWidth="1"/>
    <col min="11783" max="11783" width="16.42578125" bestFit="1" customWidth="1"/>
    <col min="11785" max="11785" width="16.140625" bestFit="1" customWidth="1"/>
    <col min="12033" max="12033" width="7.28515625" customWidth="1"/>
    <col min="12034" max="12034" width="47.85546875" customWidth="1"/>
    <col min="12035" max="12035" width="16.42578125" customWidth="1"/>
    <col min="12036" max="12036" width="16.42578125" bestFit="1" customWidth="1"/>
    <col min="12037" max="12037" width="10" customWidth="1"/>
    <col min="12038" max="12038" width="12.7109375" bestFit="1" customWidth="1"/>
    <col min="12039" max="12039" width="16.42578125" bestFit="1" customWidth="1"/>
    <col min="12041" max="12041" width="16.140625" bestFit="1" customWidth="1"/>
    <col min="12289" max="12289" width="7.28515625" customWidth="1"/>
    <col min="12290" max="12290" width="47.85546875" customWidth="1"/>
    <col min="12291" max="12291" width="16.42578125" customWidth="1"/>
    <col min="12292" max="12292" width="16.42578125" bestFit="1" customWidth="1"/>
    <col min="12293" max="12293" width="10" customWidth="1"/>
    <col min="12294" max="12294" width="12.7109375" bestFit="1" customWidth="1"/>
    <col min="12295" max="12295" width="16.42578125" bestFit="1" customWidth="1"/>
    <col min="12297" max="12297" width="16.140625" bestFit="1" customWidth="1"/>
    <col min="12545" max="12545" width="7.28515625" customWidth="1"/>
    <col min="12546" max="12546" width="47.85546875" customWidth="1"/>
    <col min="12547" max="12547" width="16.42578125" customWidth="1"/>
    <col min="12548" max="12548" width="16.42578125" bestFit="1" customWidth="1"/>
    <col min="12549" max="12549" width="10" customWidth="1"/>
    <col min="12550" max="12550" width="12.7109375" bestFit="1" customWidth="1"/>
    <col min="12551" max="12551" width="16.42578125" bestFit="1" customWidth="1"/>
    <col min="12553" max="12553" width="16.140625" bestFit="1" customWidth="1"/>
    <col min="12801" max="12801" width="7.28515625" customWidth="1"/>
    <col min="12802" max="12802" width="47.85546875" customWidth="1"/>
    <col min="12803" max="12803" width="16.42578125" customWidth="1"/>
    <col min="12804" max="12804" width="16.42578125" bestFit="1" customWidth="1"/>
    <col min="12805" max="12805" width="10" customWidth="1"/>
    <col min="12806" max="12806" width="12.7109375" bestFit="1" customWidth="1"/>
    <col min="12807" max="12807" width="16.42578125" bestFit="1" customWidth="1"/>
    <col min="12809" max="12809" width="16.140625" bestFit="1" customWidth="1"/>
    <col min="13057" max="13057" width="7.28515625" customWidth="1"/>
    <col min="13058" max="13058" width="47.85546875" customWidth="1"/>
    <col min="13059" max="13059" width="16.42578125" customWidth="1"/>
    <col min="13060" max="13060" width="16.42578125" bestFit="1" customWidth="1"/>
    <col min="13061" max="13061" width="10" customWidth="1"/>
    <col min="13062" max="13062" width="12.7109375" bestFit="1" customWidth="1"/>
    <col min="13063" max="13063" width="16.42578125" bestFit="1" customWidth="1"/>
    <col min="13065" max="13065" width="16.140625" bestFit="1" customWidth="1"/>
    <col min="13313" max="13313" width="7.28515625" customWidth="1"/>
    <col min="13314" max="13314" width="47.85546875" customWidth="1"/>
    <col min="13315" max="13315" width="16.42578125" customWidth="1"/>
    <col min="13316" max="13316" width="16.42578125" bestFit="1" customWidth="1"/>
    <col min="13317" max="13317" width="10" customWidth="1"/>
    <col min="13318" max="13318" width="12.7109375" bestFit="1" customWidth="1"/>
    <col min="13319" max="13319" width="16.42578125" bestFit="1" customWidth="1"/>
    <col min="13321" max="13321" width="16.140625" bestFit="1" customWidth="1"/>
    <col min="13569" max="13569" width="7.28515625" customWidth="1"/>
    <col min="13570" max="13570" width="47.85546875" customWidth="1"/>
    <col min="13571" max="13571" width="16.42578125" customWidth="1"/>
    <col min="13572" max="13572" width="16.42578125" bestFit="1" customWidth="1"/>
    <col min="13573" max="13573" width="10" customWidth="1"/>
    <col min="13574" max="13574" width="12.7109375" bestFit="1" customWidth="1"/>
    <col min="13575" max="13575" width="16.42578125" bestFit="1" customWidth="1"/>
    <col min="13577" max="13577" width="16.140625" bestFit="1" customWidth="1"/>
    <col min="13825" max="13825" width="7.28515625" customWidth="1"/>
    <col min="13826" max="13826" width="47.85546875" customWidth="1"/>
    <col min="13827" max="13827" width="16.42578125" customWidth="1"/>
    <col min="13828" max="13828" width="16.42578125" bestFit="1" customWidth="1"/>
    <col min="13829" max="13829" width="10" customWidth="1"/>
    <col min="13830" max="13830" width="12.7109375" bestFit="1" customWidth="1"/>
    <col min="13831" max="13831" width="16.42578125" bestFit="1" customWidth="1"/>
    <col min="13833" max="13833" width="16.140625" bestFit="1" customWidth="1"/>
    <col min="14081" max="14081" width="7.28515625" customWidth="1"/>
    <col min="14082" max="14082" width="47.85546875" customWidth="1"/>
    <col min="14083" max="14083" width="16.42578125" customWidth="1"/>
    <col min="14084" max="14084" width="16.42578125" bestFit="1" customWidth="1"/>
    <col min="14085" max="14085" width="10" customWidth="1"/>
    <col min="14086" max="14086" width="12.7109375" bestFit="1" customWidth="1"/>
    <col min="14087" max="14087" width="16.42578125" bestFit="1" customWidth="1"/>
    <col min="14089" max="14089" width="16.140625" bestFit="1" customWidth="1"/>
    <col min="14337" max="14337" width="7.28515625" customWidth="1"/>
    <col min="14338" max="14338" width="47.85546875" customWidth="1"/>
    <col min="14339" max="14339" width="16.42578125" customWidth="1"/>
    <col min="14340" max="14340" width="16.42578125" bestFit="1" customWidth="1"/>
    <col min="14341" max="14341" width="10" customWidth="1"/>
    <col min="14342" max="14342" width="12.7109375" bestFit="1" customWidth="1"/>
    <col min="14343" max="14343" width="16.42578125" bestFit="1" customWidth="1"/>
    <col min="14345" max="14345" width="16.140625" bestFit="1" customWidth="1"/>
    <col min="14593" max="14593" width="7.28515625" customWidth="1"/>
    <col min="14594" max="14594" width="47.85546875" customWidth="1"/>
    <col min="14595" max="14595" width="16.42578125" customWidth="1"/>
    <col min="14596" max="14596" width="16.42578125" bestFit="1" customWidth="1"/>
    <col min="14597" max="14597" width="10" customWidth="1"/>
    <col min="14598" max="14598" width="12.7109375" bestFit="1" customWidth="1"/>
    <col min="14599" max="14599" width="16.42578125" bestFit="1" customWidth="1"/>
    <col min="14601" max="14601" width="16.140625" bestFit="1" customWidth="1"/>
    <col min="14849" max="14849" width="7.28515625" customWidth="1"/>
    <col min="14850" max="14850" width="47.85546875" customWidth="1"/>
    <col min="14851" max="14851" width="16.42578125" customWidth="1"/>
    <col min="14852" max="14852" width="16.42578125" bestFit="1" customWidth="1"/>
    <col min="14853" max="14853" width="10" customWidth="1"/>
    <col min="14854" max="14854" width="12.7109375" bestFit="1" customWidth="1"/>
    <col min="14855" max="14855" width="16.42578125" bestFit="1" customWidth="1"/>
    <col min="14857" max="14857" width="16.140625" bestFit="1" customWidth="1"/>
    <col min="15105" max="15105" width="7.28515625" customWidth="1"/>
    <col min="15106" max="15106" width="47.85546875" customWidth="1"/>
    <col min="15107" max="15107" width="16.42578125" customWidth="1"/>
    <col min="15108" max="15108" width="16.42578125" bestFit="1" customWidth="1"/>
    <col min="15109" max="15109" width="10" customWidth="1"/>
    <col min="15110" max="15110" width="12.7109375" bestFit="1" customWidth="1"/>
    <col min="15111" max="15111" width="16.42578125" bestFit="1" customWidth="1"/>
    <col min="15113" max="15113" width="16.140625" bestFit="1" customWidth="1"/>
    <col min="15361" max="15361" width="7.28515625" customWidth="1"/>
    <col min="15362" max="15362" width="47.85546875" customWidth="1"/>
    <col min="15363" max="15363" width="16.42578125" customWidth="1"/>
    <col min="15364" max="15364" width="16.42578125" bestFit="1" customWidth="1"/>
    <col min="15365" max="15365" width="10" customWidth="1"/>
    <col min="15366" max="15366" width="12.7109375" bestFit="1" customWidth="1"/>
    <col min="15367" max="15367" width="16.42578125" bestFit="1" customWidth="1"/>
    <col min="15369" max="15369" width="16.140625" bestFit="1" customWidth="1"/>
    <col min="15617" max="15617" width="7.28515625" customWidth="1"/>
    <col min="15618" max="15618" width="47.85546875" customWidth="1"/>
    <col min="15619" max="15619" width="16.42578125" customWidth="1"/>
    <col min="15620" max="15620" width="16.42578125" bestFit="1" customWidth="1"/>
    <col min="15621" max="15621" width="10" customWidth="1"/>
    <col min="15622" max="15622" width="12.7109375" bestFit="1" customWidth="1"/>
    <col min="15623" max="15623" width="16.42578125" bestFit="1" customWidth="1"/>
    <col min="15625" max="15625" width="16.140625" bestFit="1" customWidth="1"/>
    <col min="15873" max="15873" width="7.28515625" customWidth="1"/>
    <col min="15874" max="15874" width="47.85546875" customWidth="1"/>
    <col min="15875" max="15875" width="16.42578125" customWidth="1"/>
    <col min="15876" max="15876" width="16.42578125" bestFit="1" customWidth="1"/>
    <col min="15877" max="15877" width="10" customWidth="1"/>
    <col min="15878" max="15878" width="12.7109375" bestFit="1" customWidth="1"/>
    <col min="15879" max="15879" width="16.42578125" bestFit="1" customWidth="1"/>
    <col min="15881" max="15881" width="16.140625" bestFit="1" customWidth="1"/>
    <col min="16129" max="16129" width="7.28515625" customWidth="1"/>
    <col min="16130" max="16130" width="47.85546875" customWidth="1"/>
    <col min="16131" max="16131" width="16.42578125" customWidth="1"/>
    <col min="16132" max="16132" width="16.42578125" bestFit="1" customWidth="1"/>
    <col min="16133" max="16133" width="10" customWidth="1"/>
    <col min="16134" max="16134" width="12.7109375" bestFit="1" customWidth="1"/>
    <col min="16135" max="16135" width="16.42578125" bestFit="1" customWidth="1"/>
    <col min="16137" max="16137" width="16.140625" bestFit="1" customWidth="1"/>
  </cols>
  <sheetData>
    <row r="2" spans="1:7">
      <c r="A2" s="174" t="s">
        <v>0</v>
      </c>
      <c r="B2" s="174"/>
      <c r="C2" s="174"/>
      <c r="D2" s="174"/>
      <c r="E2" s="174"/>
      <c r="F2" s="174"/>
      <c r="G2" s="174"/>
    </row>
    <row r="3" spans="1:7">
      <c r="A3" s="174" t="s">
        <v>1</v>
      </c>
      <c r="B3" s="174"/>
      <c r="C3" s="174"/>
      <c r="D3" s="174"/>
      <c r="E3" s="174"/>
      <c r="F3" s="174"/>
      <c r="G3" s="174"/>
    </row>
    <row r="4" spans="1:7">
      <c r="A4" s="175" t="s">
        <v>42</v>
      </c>
      <c r="B4" s="175"/>
      <c r="C4" s="175"/>
      <c r="D4" s="175"/>
      <c r="E4" s="175"/>
      <c r="F4" s="175"/>
      <c r="G4" s="175"/>
    </row>
    <row r="5" spans="1:7">
      <c r="A5" s="174" t="s">
        <v>414</v>
      </c>
      <c r="B5" s="174"/>
      <c r="C5" s="174"/>
      <c r="D5" s="174"/>
      <c r="E5" s="174"/>
      <c r="F5" s="174"/>
      <c r="G5" s="174"/>
    </row>
    <row r="6" spans="1:7">
      <c r="A6" s="174" t="s">
        <v>2</v>
      </c>
      <c r="B6" s="174"/>
      <c r="C6" s="174"/>
      <c r="D6" s="174"/>
      <c r="E6" s="174"/>
      <c r="F6" s="174"/>
      <c r="G6" s="174"/>
    </row>
    <row r="7" spans="1:7">
      <c r="A7" s="2"/>
      <c r="B7" s="2"/>
      <c r="C7" s="2"/>
      <c r="D7" s="2"/>
      <c r="E7" s="2"/>
      <c r="F7" s="2"/>
    </row>
    <row r="8" spans="1:7">
      <c r="A8" s="3" t="s">
        <v>3</v>
      </c>
      <c r="C8" s="176">
        <v>2013</v>
      </c>
      <c r="D8" s="176"/>
      <c r="E8" s="4"/>
      <c r="F8" s="177">
        <v>2012</v>
      </c>
      <c r="G8" s="177"/>
    </row>
    <row r="9" spans="1:7">
      <c r="A9" s="3"/>
      <c r="C9" s="4"/>
      <c r="D9" s="5"/>
      <c r="E9" s="4"/>
      <c r="F9" s="4"/>
    </row>
    <row r="10" spans="1:7">
      <c r="A10" s="3" t="s">
        <v>4</v>
      </c>
      <c r="C10" s="4"/>
      <c r="D10" s="5"/>
      <c r="E10" s="4"/>
      <c r="F10" s="4"/>
    </row>
    <row r="11" spans="1:7">
      <c r="A11" s="3" t="s">
        <v>5</v>
      </c>
      <c r="C11" s="4"/>
      <c r="D11" s="5"/>
      <c r="E11" s="4"/>
      <c r="F11" s="4"/>
    </row>
    <row r="12" spans="1:7">
      <c r="A12" s="3"/>
      <c r="B12" s="6" t="s">
        <v>6</v>
      </c>
      <c r="C12" s="7"/>
      <c r="D12" s="5">
        <v>99350939.620000005</v>
      </c>
      <c r="F12" s="4"/>
      <c r="G12" s="5">
        <v>52437519.5</v>
      </c>
    </row>
    <row r="13" spans="1:7">
      <c r="A13" s="3"/>
      <c r="B13" s="6" t="s">
        <v>7</v>
      </c>
      <c r="C13" s="7"/>
      <c r="D13" s="5">
        <v>202486930</v>
      </c>
      <c r="F13" s="4"/>
      <c r="G13" s="5">
        <v>202034168</v>
      </c>
    </row>
    <row r="14" spans="1:7" ht="30">
      <c r="A14" s="3"/>
      <c r="B14" s="6" t="s">
        <v>8</v>
      </c>
      <c r="C14" s="7"/>
      <c r="D14" s="5">
        <v>59986343.859999999</v>
      </c>
      <c r="F14" s="4"/>
      <c r="G14" s="5">
        <v>26005409</v>
      </c>
    </row>
    <row r="15" spans="1:7">
      <c r="A15" s="3"/>
      <c r="B15" s="6" t="s">
        <v>9</v>
      </c>
      <c r="C15" s="7"/>
      <c r="D15" s="8">
        <v>571724616</v>
      </c>
      <c r="F15" s="4"/>
      <c r="G15" s="8">
        <v>578780548.19000006</v>
      </c>
    </row>
    <row r="16" spans="1:7">
      <c r="A16" s="3"/>
      <c r="B16" s="6" t="s">
        <v>10</v>
      </c>
      <c r="C16" s="7"/>
      <c r="D16" s="9">
        <v>0</v>
      </c>
      <c r="F16" s="4"/>
      <c r="G16" s="9">
        <v>44400198.189999998</v>
      </c>
    </row>
    <row r="17" spans="1:7">
      <c r="A17" s="3"/>
      <c r="B17" s="6"/>
      <c r="C17" s="7"/>
      <c r="D17" s="5">
        <f>SUM(D12:D16)</f>
        <v>933548829.48000002</v>
      </c>
      <c r="G17" s="5">
        <f>SUM(G12:G16)</f>
        <v>903657842.88000011</v>
      </c>
    </row>
    <row r="18" spans="1:7">
      <c r="A18" s="3"/>
      <c r="B18" s="6"/>
      <c r="C18" s="7"/>
      <c r="D18" s="5"/>
      <c r="G18" s="5"/>
    </row>
    <row r="19" spans="1:7" hidden="1">
      <c r="A19" s="3" t="s">
        <v>11</v>
      </c>
      <c r="B19" s="6"/>
      <c r="C19" s="7"/>
      <c r="D19" s="5">
        <v>0</v>
      </c>
      <c r="F19" s="4"/>
      <c r="G19" s="5">
        <v>0</v>
      </c>
    </row>
    <row r="20" spans="1:7">
      <c r="A20" s="3" t="s">
        <v>12</v>
      </c>
      <c r="C20" s="7"/>
      <c r="D20" s="5">
        <v>366929351.33999997</v>
      </c>
      <c r="F20" s="4"/>
      <c r="G20" s="5">
        <v>358956619.73000002</v>
      </c>
    </row>
    <row r="21" spans="1:7">
      <c r="A21" s="3" t="s">
        <v>13</v>
      </c>
      <c r="C21" s="7"/>
      <c r="D21" s="5">
        <v>35896111.32</v>
      </c>
      <c r="F21" s="4"/>
      <c r="G21" s="5">
        <v>100410284.47</v>
      </c>
    </row>
    <row r="22" spans="1:7">
      <c r="A22" s="3" t="s">
        <v>14</v>
      </c>
      <c r="C22" s="7"/>
      <c r="D22" s="9">
        <v>250672962.97999999</v>
      </c>
      <c r="F22" s="4"/>
      <c r="G22" s="9">
        <v>303172531.38</v>
      </c>
    </row>
    <row r="23" spans="1:7">
      <c r="A23" s="3"/>
      <c r="B23" s="6"/>
      <c r="C23" s="7"/>
      <c r="D23" s="5">
        <f>SUM(D19:D22)</f>
        <v>653498425.63999999</v>
      </c>
      <c r="G23" s="5">
        <f>SUM(G19:G22)</f>
        <v>762539435.58000004</v>
      </c>
    </row>
    <row r="24" spans="1:7">
      <c r="A24" s="3" t="s">
        <v>15</v>
      </c>
      <c r="B24" s="6"/>
      <c r="C24" s="7"/>
      <c r="D24" s="5"/>
      <c r="F24" s="4"/>
      <c r="G24" s="5"/>
    </row>
    <row r="25" spans="1:7">
      <c r="A25" s="3"/>
      <c r="B25" s="6" t="s">
        <v>16</v>
      </c>
      <c r="C25" s="7"/>
      <c r="D25" s="5">
        <v>7006219353.8999996</v>
      </c>
      <c r="F25" s="4"/>
      <c r="G25" s="5">
        <v>6009955758.1000004</v>
      </c>
    </row>
    <row r="26" spans="1:7">
      <c r="A26" s="3"/>
      <c r="B26" s="6" t="s">
        <v>17</v>
      </c>
      <c r="C26" s="7"/>
      <c r="D26" s="5">
        <v>7800029125.7600002</v>
      </c>
      <c r="F26" s="4"/>
      <c r="G26" s="5">
        <v>7413326155.0699997</v>
      </c>
    </row>
    <row r="27" spans="1:7">
      <c r="A27" s="3"/>
      <c r="B27" s="6" t="s">
        <v>18</v>
      </c>
      <c r="C27" s="7"/>
      <c r="D27" s="9">
        <v>2978324481.9899998</v>
      </c>
      <c r="F27" s="4"/>
      <c r="G27" s="9">
        <v>1565194233.03</v>
      </c>
    </row>
    <row r="28" spans="1:7">
      <c r="A28" s="3"/>
      <c r="B28" s="6"/>
      <c r="C28" s="7"/>
      <c r="D28" s="5">
        <f>SUM(D25:D27)</f>
        <v>17784572961.650002</v>
      </c>
      <c r="G28" s="5">
        <f>SUM(G25:G27)</f>
        <v>14988476146.200001</v>
      </c>
    </row>
    <row r="29" spans="1:7">
      <c r="A29" s="3" t="s">
        <v>19</v>
      </c>
      <c r="B29" s="6"/>
      <c r="C29" s="7"/>
      <c r="D29" s="4"/>
      <c r="G29" s="4"/>
    </row>
    <row r="30" spans="1:7">
      <c r="A30" s="3"/>
      <c r="B30" s="6" t="s">
        <v>20</v>
      </c>
      <c r="C30" s="7"/>
      <c r="D30" s="5">
        <v>1158748204.8299999</v>
      </c>
      <c r="G30" s="5">
        <v>1058883785.8099999</v>
      </c>
    </row>
    <row r="31" spans="1:7">
      <c r="A31" s="3" t="s">
        <v>21</v>
      </c>
      <c r="B31" s="6"/>
      <c r="C31" s="7"/>
      <c r="D31" s="5"/>
      <c r="F31" s="4"/>
      <c r="G31" s="5"/>
    </row>
    <row r="32" spans="1:7">
      <c r="A32" s="3"/>
      <c r="B32" s="6" t="s">
        <v>22</v>
      </c>
      <c r="C32" s="7"/>
      <c r="D32" s="5"/>
      <c r="F32" s="4"/>
      <c r="G32" s="5"/>
    </row>
    <row r="33" spans="1:7">
      <c r="A33" s="3"/>
      <c r="B33" t="s">
        <v>23</v>
      </c>
      <c r="C33" s="5">
        <v>13983375.98</v>
      </c>
      <c r="D33" s="4"/>
      <c r="F33" s="5">
        <v>20329356.760000002</v>
      </c>
      <c r="G33" s="4"/>
    </row>
    <row r="34" spans="1:7">
      <c r="B34" s="6" t="s">
        <v>24</v>
      </c>
      <c r="C34" s="9">
        <v>286891458</v>
      </c>
      <c r="D34" s="9">
        <f>+C33+C34</f>
        <v>300874833.98000002</v>
      </c>
      <c r="F34" s="9">
        <v>0</v>
      </c>
      <c r="G34" s="9">
        <f>+F33+F34</f>
        <v>20329356.760000002</v>
      </c>
    </row>
    <row r="35" spans="1:7">
      <c r="B35" s="6"/>
      <c r="C35" s="7"/>
      <c r="D35" s="5"/>
      <c r="F35" s="4"/>
      <c r="G35" s="5"/>
    </row>
    <row r="36" spans="1:7">
      <c r="A36" s="10" t="s">
        <v>25</v>
      </c>
      <c r="B36" s="6"/>
      <c r="C36" s="7"/>
      <c r="D36" s="11">
        <f>+D34+D30+D28+D23+D17</f>
        <v>20831243255.580002</v>
      </c>
      <c r="F36" s="4"/>
      <c r="G36" s="11">
        <f>+G34+G30+G28+G23+G17</f>
        <v>17733886567.23</v>
      </c>
    </row>
    <row r="37" spans="1:7">
      <c r="A37" s="12"/>
      <c r="B37" s="6"/>
      <c r="C37" s="7"/>
      <c r="D37" s="13"/>
      <c r="E37" s="4"/>
      <c r="F37" s="13"/>
    </row>
    <row r="38" spans="1:7">
      <c r="A38" s="3" t="s">
        <v>26</v>
      </c>
      <c r="B38" s="6"/>
      <c r="C38" s="7"/>
      <c r="D38" s="5"/>
      <c r="E38" s="4"/>
      <c r="F38" s="5"/>
    </row>
    <row r="39" spans="1:7">
      <c r="A39" s="3" t="s">
        <v>27</v>
      </c>
      <c r="B39" s="6"/>
      <c r="C39" s="7"/>
      <c r="D39" s="5"/>
      <c r="E39" s="4"/>
      <c r="F39" s="5"/>
    </row>
    <row r="40" spans="1:7">
      <c r="A40" s="3"/>
      <c r="B40" s="6" t="s">
        <v>28</v>
      </c>
      <c r="D40" s="5">
        <v>5719639306.54</v>
      </c>
      <c r="E40" s="4"/>
      <c r="G40" s="5">
        <v>5541872332.6099997</v>
      </c>
    </row>
    <row r="41" spans="1:7">
      <c r="A41" s="3"/>
      <c r="B41" s="6" t="s">
        <v>29</v>
      </c>
      <c r="D41" s="5">
        <v>379328682.95999998</v>
      </c>
      <c r="E41" s="4"/>
      <c r="G41" s="5">
        <v>456828039.94</v>
      </c>
    </row>
    <row r="42" spans="1:7">
      <c r="A42" s="3"/>
      <c r="B42" s="6" t="s">
        <v>30</v>
      </c>
      <c r="D42" s="9">
        <v>820232610.71000004</v>
      </c>
      <c r="E42" s="4"/>
      <c r="G42" s="9">
        <v>1175413600.48</v>
      </c>
    </row>
    <row r="43" spans="1:7">
      <c r="A43" s="3"/>
      <c r="B43" s="6"/>
      <c r="D43" s="14">
        <f>SUM(D40:D42)</f>
        <v>6919200600.21</v>
      </c>
      <c r="E43" s="4"/>
      <c r="G43" s="14">
        <f>SUM(G40:G42)</f>
        <v>7174113973.0299988</v>
      </c>
    </row>
    <row r="44" spans="1:7">
      <c r="A44" s="3" t="s">
        <v>31</v>
      </c>
      <c r="B44" s="6"/>
      <c r="D44" s="5"/>
      <c r="E44" s="4"/>
      <c r="G44" s="5"/>
    </row>
    <row r="45" spans="1:7" ht="30">
      <c r="A45" s="3"/>
      <c r="B45" s="6" t="s">
        <v>32</v>
      </c>
      <c r="D45" s="5">
        <v>7205938076.8299999</v>
      </c>
      <c r="E45" s="4"/>
      <c r="G45" s="5">
        <v>7112461681.1099997</v>
      </c>
    </row>
    <row r="46" spans="1:7">
      <c r="A46" s="3"/>
      <c r="B46" s="6" t="s">
        <v>33</v>
      </c>
      <c r="D46" s="9">
        <v>422712244.99000001</v>
      </c>
      <c r="E46" s="4"/>
      <c r="G46" s="9">
        <v>409355277.19999999</v>
      </c>
    </row>
    <row r="47" spans="1:7">
      <c r="A47" s="3"/>
      <c r="B47" s="6"/>
      <c r="D47" s="14">
        <f>SUM(D45:D46)</f>
        <v>7628650321.8199997</v>
      </c>
      <c r="E47" s="4"/>
      <c r="G47" s="14">
        <f>SUM(G45:G46)</f>
        <v>7521816958.3099995</v>
      </c>
    </row>
    <row r="48" spans="1:7">
      <c r="A48" s="3" t="s">
        <v>34</v>
      </c>
      <c r="B48" s="6"/>
      <c r="D48" s="5"/>
      <c r="E48" s="4"/>
      <c r="G48" s="5"/>
    </row>
    <row r="49" spans="1:9">
      <c r="A49" s="3"/>
      <c r="B49" s="6" t="s">
        <v>16</v>
      </c>
      <c r="D49" s="5">
        <v>1790847573.52</v>
      </c>
      <c r="E49" s="4"/>
      <c r="G49" s="5">
        <v>1652091991.6199999</v>
      </c>
    </row>
    <row r="50" spans="1:9">
      <c r="A50" s="3"/>
      <c r="B50" s="6" t="s">
        <v>35</v>
      </c>
      <c r="D50" s="8">
        <v>1721518831.8299999</v>
      </c>
      <c r="E50" s="4"/>
      <c r="G50" s="8">
        <v>1598701999.47</v>
      </c>
    </row>
    <row r="51" spans="1:9">
      <c r="A51" s="3"/>
      <c r="B51" s="6" t="s">
        <v>18</v>
      </c>
      <c r="D51" s="9">
        <v>102322645.40000001</v>
      </c>
      <c r="E51" s="4"/>
      <c r="G51" s="9">
        <v>51330455.420000002</v>
      </c>
    </row>
    <row r="52" spans="1:9">
      <c r="A52" s="3"/>
      <c r="B52" s="6"/>
      <c r="D52" s="14">
        <f>+D49+D50+D51</f>
        <v>3614689050.75</v>
      </c>
      <c r="E52" s="4"/>
      <c r="G52" s="14">
        <f>+G49+G50+G51</f>
        <v>3302124446.5100002</v>
      </c>
    </row>
    <row r="53" spans="1:9">
      <c r="A53" s="3"/>
      <c r="B53" s="6"/>
      <c r="D53" s="14"/>
      <c r="E53" s="4"/>
      <c r="G53" s="14"/>
    </row>
    <row r="54" spans="1:9">
      <c r="A54" s="3" t="s">
        <v>36</v>
      </c>
      <c r="B54" s="6"/>
      <c r="D54" s="15">
        <f>102271182.83+27453374.07</f>
        <v>129724556.90000001</v>
      </c>
      <c r="G54" s="15">
        <v>124844243.12</v>
      </c>
    </row>
    <row r="55" spans="1:9">
      <c r="A55" s="3"/>
      <c r="B55" s="6"/>
      <c r="D55" s="14"/>
      <c r="G55" s="14"/>
    </row>
    <row r="56" spans="1:9">
      <c r="A56" s="3" t="s">
        <v>37</v>
      </c>
      <c r="B56" s="6"/>
      <c r="D56" s="16">
        <v>444376101.85000002</v>
      </c>
      <c r="G56" s="16">
        <v>676374276.46000004</v>
      </c>
    </row>
    <row r="57" spans="1:9">
      <c r="B57" s="6"/>
      <c r="G57" s="17"/>
    </row>
    <row r="58" spans="1:9">
      <c r="B58" s="17" t="s">
        <v>38</v>
      </c>
      <c r="G58" s="17"/>
    </row>
    <row r="59" spans="1:9">
      <c r="B59" s="6"/>
      <c r="D59"/>
    </row>
    <row r="60" spans="1:9">
      <c r="A60" s="3" t="s">
        <v>39</v>
      </c>
      <c r="B60" s="6"/>
      <c r="D60" s="18">
        <f>+D43+D47+D52+D54+D56</f>
        <v>18736640631.529999</v>
      </c>
      <c r="G60" s="18">
        <f>+G43+G47+G52+G54+G56</f>
        <v>18799273897.429996</v>
      </c>
    </row>
    <row r="61" spans="1:9">
      <c r="B61" s="6"/>
      <c r="D61"/>
    </row>
    <row r="62" spans="1:9" ht="15.75" thickBot="1">
      <c r="A62" s="3" t="s">
        <v>40</v>
      </c>
      <c r="B62" s="6"/>
      <c r="D62" s="19">
        <f>+D36-D60</f>
        <v>2094602624.0500031</v>
      </c>
      <c r="G62" s="19">
        <f>+G36-G60</f>
        <v>-1065387330.1999969</v>
      </c>
      <c r="I62" s="17"/>
    </row>
    <row r="63" spans="1:9" ht="15.75" thickTop="1"/>
    <row r="65" spans="9:9">
      <c r="I65" s="20"/>
    </row>
    <row r="66" spans="9:9">
      <c r="I66" s="20"/>
    </row>
  </sheetData>
  <mergeCells count="7">
    <mergeCell ref="A2:G2"/>
    <mergeCell ref="A3:G3"/>
    <mergeCell ref="A4:G4"/>
    <mergeCell ref="A5:G5"/>
    <mergeCell ref="A6:G6"/>
    <mergeCell ref="C8:D8"/>
    <mergeCell ref="F8:G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workbookViewId="0">
      <selection activeCell="A4" sqref="A4:M4"/>
    </sheetView>
  </sheetViews>
  <sheetFormatPr baseColWidth="10" defaultColWidth="10.7109375" defaultRowHeight="12.75"/>
  <cols>
    <col min="1" max="1" width="50" style="23" customWidth="1"/>
    <col min="2" max="3" width="18.28515625" style="23" customWidth="1"/>
    <col min="4" max="4" width="4" style="24" customWidth="1"/>
    <col min="5" max="6" width="18.28515625" style="23" customWidth="1"/>
    <col min="7" max="7" width="13.7109375" style="23" customWidth="1"/>
    <col min="8" max="8" width="50" style="23" customWidth="1"/>
    <col min="9" max="9" width="21.28515625" style="23" customWidth="1"/>
    <col min="10" max="10" width="17.85546875" style="23" customWidth="1"/>
    <col min="11" max="11" width="4" style="24" customWidth="1"/>
    <col min="12" max="13" width="15.85546875" style="23" bestFit="1" customWidth="1"/>
    <col min="14" max="256" width="10.7109375" style="23"/>
    <col min="257" max="257" width="50" style="23" customWidth="1"/>
    <col min="258" max="259" width="18.28515625" style="23" customWidth="1"/>
    <col min="260" max="260" width="4" style="23" customWidth="1"/>
    <col min="261" max="262" width="18.28515625" style="23" customWidth="1"/>
    <col min="263" max="263" width="13.7109375" style="23" customWidth="1"/>
    <col min="264" max="264" width="50" style="23" customWidth="1"/>
    <col min="265" max="265" width="21.28515625" style="23" customWidth="1"/>
    <col min="266" max="266" width="17.85546875" style="23" customWidth="1"/>
    <col min="267" max="267" width="4" style="23" customWidth="1"/>
    <col min="268" max="269" width="15.85546875" style="23" bestFit="1" customWidth="1"/>
    <col min="270" max="512" width="10.7109375" style="23"/>
    <col min="513" max="513" width="50" style="23" customWidth="1"/>
    <col min="514" max="515" width="18.28515625" style="23" customWidth="1"/>
    <col min="516" max="516" width="4" style="23" customWidth="1"/>
    <col min="517" max="518" width="18.28515625" style="23" customWidth="1"/>
    <col min="519" max="519" width="13.7109375" style="23" customWidth="1"/>
    <col min="520" max="520" width="50" style="23" customWidth="1"/>
    <col min="521" max="521" width="21.28515625" style="23" customWidth="1"/>
    <col min="522" max="522" width="17.85546875" style="23" customWidth="1"/>
    <col min="523" max="523" width="4" style="23" customWidth="1"/>
    <col min="524" max="525" width="15.85546875" style="23" bestFit="1" customWidth="1"/>
    <col min="526" max="768" width="10.7109375" style="23"/>
    <col min="769" max="769" width="50" style="23" customWidth="1"/>
    <col min="770" max="771" width="18.28515625" style="23" customWidth="1"/>
    <col min="772" max="772" width="4" style="23" customWidth="1"/>
    <col min="773" max="774" width="18.28515625" style="23" customWidth="1"/>
    <col min="775" max="775" width="13.7109375" style="23" customWidth="1"/>
    <col min="776" max="776" width="50" style="23" customWidth="1"/>
    <col min="777" max="777" width="21.28515625" style="23" customWidth="1"/>
    <col min="778" max="778" width="17.85546875" style="23" customWidth="1"/>
    <col min="779" max="779" width="4" style="23" customWidth="1"/>
    <col min="780" max="781" width="15.85546875" style="23" bestFit="1" customWidth="1"/>
    <col min="782" max="1024" width="10.7109375" style="23"/>
    <col min="1025" max="1025" width="50" style="23" customWidth="1"/>
    <col min="1026" max="1027" width="18.28515625" style="23" customWidth="1"/>
    <col min="1028" max="1028" width="4" style="23" customWidth="1"/>
    <col min="1029" max="1030" width="18.28515625" style="23" customWidth="1"/>
    <col min="1031" max="1031" width="13.7109375" style="23" customWidth="1"/>
    <col min="1032" max="1032" width="50" style="23" customWidth="1"/>
    <col min="1033" max="1033" width="21.28515625" style="23" customWidth="1"/>
    <col min="1034" max="1034" width="17.85546875" style="23" customWidth="1"/>
    <col min="1035" max="1035" width="4" style="23" customWidth="1"/>
    <col min="1036" max="1037" width="15.85546875" style="23" bestFit="1" customWidth="1"/>
    <col min="1038" max="1280" width="10.7109375" style="23"/>
    <col min="1281" max="1281" width="50" style="23" customWidth="1"/>
    <col min="1282" max="1283" width="18.28515625" style="23" customWidth="1"/>
    <col min="1284" max="1284" width="4" style="23" customWidth="1"/>
    <col min="1285" max="1286" width="18.28515625" style="23" customWidth="1"/>
    <col min="1287" max="1287" width="13.7109375" style="23" customWidth="1"/>
    <col min="1288" max="1288" width="50" style="23" customWidth="1"/>
    <col min="1289" max="1289" width="21.28515625" style="23" customWidth="1"/>
    <col min="1290" max="1290" width="17.85546875" style="23" customWidth="1"/>
    <col min="1291" max="1291" width="4" style="23" customWidth="1"/>
    <col min="1292" max="1293" width="15.85546875" style="23" bestFit="1" customWidth="1"/>
    <col min="1294" max="1536" width="10.7109375" style="23"/>
    <col min="1537" max="1537" width="50" style="23" customWidth="1"/>
    <col min="1538" max="1539" width="18.28515625" style="23" customWidth="1"/>
    <col min="1540" max="1540" width="4" style="23" customWidth="1"/>
    <col min="1541" max="1542" width="18.28515625" style="23" customWidth="1"/>
    <col min="1543" max="1543" width="13.7109375" style="23" customWidth="1"/>
    <col min="1544" max="1544" width="50" style="23" customWidth="1"/>
    <col min="1545" max="1545" width="21.28515625" style="23" customWidth="1"/>
    <col min="1546" max="1546" width="17.85546875" style="23" customWidth="1"/>
    <col min="1547" max="1547" width="4" style="23" customWidth="1"/>
    <col min="1548" max="1549" width="15.85546875" style="23" bestFit="1" customWidth="1"/>
    <col min="1550" max="1792" width="10.7109375" style="23"/>
    <col min="1793" max="1793" width="50" style="23" customWidth="1"/>
    <col min="1794" max="1795" width="18.28515625" style="23" customWidth="1"/>
    <col min="1796" max="1796" width="4" style="23" customWidth="1"/>
    <col min="1797" max="1798" width="18.28515625" style="23" customWidth="1"/>
    <col min="1799" max="1799" width="13.7109375" style="23" customWidth="1"/>
    <col min="1800" max="1800" width="50" style="23" customWidth="1"/>
    <col min="1801" max="1801" width="21.28515625" style="23" customWidth="1"/>
    <col min="1802" max="1802" width="17.85546875" style="23" customWidth="1"/>
    <col min="1803" max="1803" width="4" style="23" customWidth="1"/>
    <col min="1804" max="1805" width="15.85546875" style="23" bestFit="1" customWidth="1"/>
    <col min="1806" max="2048" width="10.7109375" style="23"/>
    <col min="2049" max="2049" width="50" style="23" customWidth="1"/>
    <col min="2050" max="2051" width="18.28515625" style="23" customWidth="1"/>
    <col min="2052" max="2052" width="4" style="23" customWidth="1"/>
    <col min="2053" max="2054" width="18.28515625" style="23" customWidth="1"/>
    <col min="2055" max="2055" width="13.7109375" style="23" customWidth="1"/>
    <col min="2056" max="2056" width="50" style="23" customWidth="1"/>
    <col min="2057" max="2057" width="21.28515625" style="23" customWidth="1"/>
    <col min="2058" max="2058" width="17.85546875" style="23" customWidth="1"/>
    <col min="2059" max="2059" width="4" style="23" customWidth="1"/>
    <col min="2060" max="2061" width="15.85546875" style="23" bestFit="1" customWidth="1"/>
    <col min="2062" max="2304" width="10.7109375" style="23"/>
    <col min="2305" max="2305" width="50" style="23" customWidth="1"/>
    <col min="2306" max="2307" width="18.28515625" style="23" customWidth="1"/>
    <col min="2308" max="2308" width="4" style="23" customWidth="1"/>
    <col min="2309" max="2310" width="18.28515625" style="23" customWidth="1"/>
    <col min="2311" max="2311" width="13.7109375" style="23" customWidth="1"/>
    <col min="2312" max="2312" width="50" style="23" customWidth="1"/>
    <col min="2313" max="2313" width="21.28515625" style="23" customWidth="1"/>
    <col min="2314" max="2314" width="17.85546875" style="23" customWidth="1"/>
    <col min="2315" max="2315" width="4" style="23" customWidth="1"/>
    <col min="2316" max="2317" width="15.85546875" style="23" bestFit="1" customWidth="1"/>
    <col min="2318" max="2560" width="10.7109375" style="23"/>
    <col min="2561" max="2561" width="50" style="23" customWidth="1"/>
    <col min="2562" max="2563" width="18.28515625" style="23" customWidth="1"/>
    <col min="2564" max="2564" width="4" style="23" customWidth="1"/>
    <col min="2565" max="2566" width="18.28515625" style="23" customWidth="1"/>
    <col min="2567" max="2567" width="13.7109375" style="23" customWidth="1"/>
    <col min="2568" max="2568" width="50" style="23" customWidth="1"/>
    <col min="2569" max="2569" width="21.28515625" style="23" customWidth="1"/>
    <col min="2570" max="2570" width="17.85546875" style="23" customWidth="1"/>
    <col min="2571" max="2571" width="4" style="23" customWidth="1"/>
    <col min="2572" max="2573" width="15.85546875" style="23" bestFit="1" customWidth="1"/>
    <col min="2574" max="2816" width="10.7109375" style="23"/>
    <col min="2817" max="2817" width="50" style="23" customWidth="1"/>
    <col min="2818" max="2819" width="18.28515625" style="23" customWidth="1"/>
    <col min="2820" max="2820" width="4" style="23" customWidth="1"/>
    <col min="2821" max="2822" width="18.28515625" style="23" customWidth="1"/>
    <col min="2823" max="2823" width="13.7109375" style="23" customWidth="1"/>
    <col min="2824" max="2824" width="50" style="23" customWidth="1"/>
    <col min="2825" max="2825" width="21.28515625" style="23" customWidth="1"/>
    <col min="2826" max="2826" width="17.85546875" style="23" customWidth="1"/>
    <col min="2827" max="2827" width="4" style="23" customWidth="1"/>
    <col min="2828" max="2829" width="15.85546875" style="23" bestFit="1" customWidth="1"/>
    <col min="2830" max="3072" width="10.7109375" style="23"/>
    <col min="3073" max="3073" width="50" style="23" customWidth="1"/>
    <col min="3074" max="3075" width="18.28515625" style="23" customWidth="1"/>
    <col min="3076" max="3076" width="4" style="23" customWidth="1"/>
    <col min="3077" max="3078" width="18.28515625" style="23" customWidth="1"/>
    <col min="3079" max="3079" width="13.7109375" style="23" customWidth="1"/>
    <col min="3080" max="3080" width="50" style="23" customWidth="1"/>
    <col min="3081" max="3081" width="21.28515625" style="23" customWidth="1"/>
    <col min="3082" max="3082" width="17.85546875" style="23" customWidth="1"/>
    <col min="3083" max="3083" width="4" style="23" customWidth="1"/>
    <col min="3084" max="3085" width="15.85546875" style="23" bestFit="1" customWidth="1"/>
    <col min="3086" max="3328" width="10.7109375" style="23"/>
    <col min="3329" max="3329" width="50" style="23" customWidth="1"/>
    <col min="3330" max="3331" width="18.28515625" style="23" customWidth="1"/>
    <col min="3332" max="3332" width="4" style="23" customWidth="1"/>
    <col min="3333" max="3334" width="18.28515625" style="23" customWidth="1"/>
    <col min="3335" max="3335" width="13.7109375" style="23" customWidth="1"/>
    <col min="3336" max="3336" width="50" style="23" customWidth="1"/>
    <col min="3337" max="3337" width="21.28515625" style="23" customWidth="1"/>
    <col min="3338" max="3338" width="17.85546875" style="23" customWidth="1"/>
    <col min="3339" max="3339" width="4" style="23" customWidth="1"/>
    <col min="3340" max="3341" width="15.85546875" style="23" bestFit="1" customWidth="1"/>
    <col min="3342" max="3584" width="10.7109375" style="23"/>
    <col min="3585" max="3585" width="50" style="23" customWidth="1"/>
    <col min="3586" max="3587" width="18.28515625" style="23" customWidth="1"/>
    <col min="3588" max="3588" width="4" style="23" customWidth="1"/>
    <col min="3589" max="3590" width="18.28515625" style="23" customWidth="1"/>
    <col min="3591" max="3591" width="13.7109375" style="23" customWidth="1"/>
    <col min="3592" max="3592" width="50" style="23" customWidth="1"/>
    <col min="3593" max="3593" width="21.28515625" style="23" customWidth="1"/>
    <col min="3594" max="3594" width="17.85546875" style="23" customWidth="1"/>
    <col min="3595" max="3595" width="4" style="23" customWidth="1"/>
    <col min="3596" max="3597" width="15.85546875" style="23" bestFit="1" customWidth="1"/>
    <col min="3598" max="3840" width="10.7109375" style="23"/>
    <col min="3841" max="3841" width="50" style="23" customWidth="1"/>
    <col min="3842" max="3843" width="18.28515625" style="23" customWidth="1"/>
    <col min="3844" max="3844" width="4" style="23" customWidth="1"/>
    <col min="3845" max="3846" width="18.28515625" style="23" customWidth="1"/>
    <col min="3847" max="3847" width="13.7109375" style="23" customWidth="1"/>
    <col min="3848" max="3848" width="50" style="23" customWidth="1"/>
    <col min="3849" max="3849" width="21.28515625" style="23" customWidth="1"/>
    <col min="3850" max="3850" width="17.85546875" style="23" customWidth="1"/>
    <col min="3851" max="3851" width="4" style="23" customWidth="1"/>
    <col min="3852" max="3853" width="15.85546875" style="23" bestFit="1" customWidth="1"/>
    <col min="3854" max="4096" width="10.7109375" style="23"/>
    <col min="4097" max="4097" width="50" style="23" customWidth="1"/>
    <col min="4098" max="4099" width="18.28515625" style="23" customWidth="1"/>
    <col min="4100" max="4100" width="4" style="23" customWidth="1"/>
    <col min="4101" max="4102" width="18.28515625" style="23" customWidth="1"/>
    <col min="4103" max="4103" width="13.7109375" style="23" customWidth="1"/>
    <col min="4104" max="4104" width="50" style="23" customWidth="1"/>
    <col min="4105" max="4105" width="21.28515625" style="23" customWidth="1"/>
    <col min="4106" max="4106" width="17.85546875" style="23" customWidth="1"/>
    <col min="4107" max="4107" width="4" style="23" customWidth="1"/>
    <col min="4108" max="4109" width="15.85546875" style="23" bestFit="1" customWidth="1"/>
    <col min="4110" max="4352" width="10.7109375" style="23"/>
    <col min="4353" max="4353" width="50" style="23" customWidth="1"/>
    <col min="4354" max="4355" width="18.28515625" style="23" customWidth="1"/>
    <col min="4356" max="4356" width="4" style="23" customWidth="1"/>
    <col min="4357" max="4358" width="18.28515625" style="23" customWidth="1"/>
    <col min="4359" max="4359" width="13.7109375" style="23" customWidth="1"/>
    <col min="4360" max="4360" width="50" style="23" customWidth="1"/>
    <col min="4361" max="4361" width="21.28515625" style="23" customWidth="1"/>
    <col min="4362" max="4362" width="17.85546875" style="23" customWidth="1"/>
    <col min="4363" max="4363" width="4" style="23" customWidth="1"/>
    <col min="4364" max="4365" width="15.85546875" style="23" bestFit="1" customWidth="1"/>
    <col min="4366" max="4608" width="10.7109375" style="23"/>
    <col min="4609" max="4609" width="50" style="23" customWidth="1"/>
    <col min="4610" max="4611" width="18.28515625" style="23" customWidth="1"/>
    <col min="4612" max="4612" width="4" style="23" customWidth="1"/>
    <col min="4613" max="4614" width="18.28515625" style="23" customWidth="1"/>
    <col min="4615" max="4615" width="13.7109375" style="23" customWidth="1"/>
    <col min="4616" max="4616" width="50" style="23" customWidth="1"/>
    <col min="4617" max="4617" width="21.28515625" style="23" customWidth="1"/>
    <col min="4618" max="4618" width="17.85546875" style="23" customWidth="1"/>
    <col min="4619" max="4619" width="4" style="23" customWidth="1"/>
    <col min="4620" max="4621" width="15.85546875" style="23" bestFit="1" customWidth="1"/>
    <col min="4622" max="4864" width="10.7109375" style="23"/>
    <col min="4865" max="4865" width="50" style="23" customWidth="1"/>
    <col min="4866" max="4867" width="18.28515625" style="23" customWidth="1"/>
    <col min="4868" max="4868" width="4" style="23" customWidth="1"/>
    <col min="4869" max="4870" width="18.28515625" style="23" customWidth="1"/>
    <col min="4871" max="4871" width="13.7109375" style="23" customWidth="1"/>
    <col min="4872" max="4872" width="50" style="23" customWidth="1"/>
    <col min="4873" max="4873" width="21.28515625" style="23" customWidth="1"/>
    <col min="4874" max="4874" width="17.85546875" style="23" customWidth="1"/>
    <col min="4875" max="4875" width="4" style="23" customWidth="1"/>
    <col min="4876" max="4877" width="15.85546875" style="23" bestFit="1" customWidth="1"/>
    <col min="4878" max="5120" width="10.7109375" style="23"/>
    <col min="5121" max="5121" width="50" style="23" customWidth="1"/>
    <col min="5122" max="5123" width="18.28515625" style="23" customWidth="1"/>
    <col min="5124" max="5124" width="4" style="23" customWidth="1"/>
    <col min="5125" max="5126" width="18.28515625" style="23" customWidth="1"/>
    <col min="5127" max="5127" width="13.7109375" style="23" customWidth="1"/>
    <col min="5128" max="5128" width="50" style="23" customWidth="1"/>
    <col min="5129" max="5129" width="21.28515625" style="23" customWidth="1"/>
    <col min="5130" max="5130" width="17.85546875" style="23" customWidth="1"/>
    <col min="5131" max="5131" width="4" style="23" customWidth="1"/>
    <col min="5132" max="5133" width="15.85546875" style="23" bestFit="1" customWidth="1"/>
    <col min="5134" max="5376" width="10.7109375" style="23"/>
    <col min="5377" max="5377" width="50" style="23" customWidth="1"/>
    <col min="5378" max="5379" width="18.28515625" style="23" customWidth="1"/>
    <col min="5380" max="5380" width="4" style="23" customWidth="1"/>
    <col min="5381" max="5382" width="18.28515625" style="23" customWidth="1"/>
    <col min="5383" max="5383" width="13.7109375" style="23" customWidth="1"/>
    <col min="5384" max="5384" width="50" style="23" customWidth="1"/>
    <col min="5385" max="5385" width="21.28515625" style="23" customWidth="1"/>
    <col min="5386" max="5386" width="17.85546875" style="23" customWidth="1"/>
    <col min="5387" max="5387" width="4" style="23" customWidth="1"/>
    <col min="5388" max="5389" width="15.85546875" style="23" bestFit="1" customWidth="1"/>
    <col min="5390" max="5632" width="10.7109375" style="23"/>
    <col min="5633" max="5633" width="50" style="23" customWidth="1"/>
    <col min="5634" max="5635" width="18.28515625" style="23" customWidth="1"/>
    <col min="5636" max="5636" width="4" style="23" customWidth="1"/>
    <col min="5637" max="5638" width="18.28515625" style="23" customWidth="1"/>
    <col min="5639" max="5639" width="13.7109375" style="23" customWidth="1"/>
    <col min="5640" max="5640" width="50" style="23" customWidth="1"/>
    <col min="5641" max="5641" width="21.28515625" style="23" customWidth="1"/>
    <col min="5642" max="5642" width="17.85546875" style="23" customWidth="1"/>
    <col min="5643" max="5643" width="4" style="23" customWidth="1"/>
    <col min="5644" max="5645" width="15.85546875" style="23" bestFit="1" customWidth="1"/>
    <col min="5646" max="5888" width="10.7109375" style="23"/>
    <col min="5889" max="5889" width="50" style="23" customWidth="1"/>
    <col min="5890" max="5891" width="18.28515625" style="23" customWidth="1"/>
    <col min="5892" max="5892" width="4" style="23" customWidth="1"/>
    <col min="5893" max="5894" width="18.28515625" style="23" customWidth="1"/>
    <col min="5895" max="5895" width="13.7109375" style="23" customWidth="1"/>
    <col min="5896" max="5896" width="50" style="23" customWidth="1"/>
    <col min="5897" max="5897" width="21.28515625" style="23" customWidth="1"/>
    <col min="5898" max="5898" width="17.85546875" style="23" customWidth="1"/>
    <col min="5899" max="5899" width="4" style="23" customWidth="1"/>
    <col min="5900" max="5901" width="15.85546875" style="23" bestFit="1" customWidth="1"/>
    <col min="5902" max="6144" width="10.7109375" style="23"/>
    <col min="6145" max="6145" width="50" style="23" customWidth="1"/>
    <col min="6146" max="6147" width="18.28515625" style="23" customWidth="1"/>
    <col min="6148" max="6148" width="4" style="23" customWidth="1"/>
    <col min="6149" max="6150" width="18.28515625" style="23" customWidth="1"/>
    <col min="6151" max="6151" width="13.7109375" style="23" customWidth="1"/>
    <col min="6152" max="6152" width="50" style="23" customWidth="1"/>
    <col min="6153" max="6153" width="21.28515625" style="23" customWidth="1"/>
    <col min="6154" max="6154" width="17.85546875" style="23" customWidth="1"/>
    <col min="6155" max="6155" width="4" style="23" customWidth="1"/>
    <col min="6156" max="6157" width="15.85546875" style="23" bestFit="1" customWidth="1"/>
    <col min="6158" max="6400" width="10.7109375" style="23"/>
    <col min="6401" max="6401" width="50" style="23" customWidth="1"/>
    <col min="6402" max="6403" width="18.28515625" style="23" customWidth="1"/>
    <col min="6404" max="6404" width="4" style="23" customWidth="1"/>
    <col min="6405" max="6406" width="18.28515625" style="23" customWidth="1"/>
    <col min="6407" max="6407" width="13.7109375" style="23" customWidth="1"/>
    <col min="6408" max="6408" width="50" style="23" customWidth="1"/>
    <col min="6409" max="6409" width="21.28515625" style="23" customWidth="1"/>
    <col min="6410" max="6410" width="17.85546875" style="23" customWidth="1"/>
    <col min="6411" max="6411" width="4" style="23" customWidth="1"/>
    <col min="6412" max="6413" width="15.85546875" style="23" bestFit="1" customWidth="1"/>
    <col min="6414" max="6656" width="10.7109375" style="23"/>
    <col min="6657" max="6657" width="50" style="23" customWidth="1"/>
    <col min="6658" max="6659" width="18.28515625" style="23" customWidth="1"/>
    <col min="6660" max="6660" width="4" style="23" customWidth="1"/>
    <col min="6661" max="6662" width="18.28515625" style="23" customWidth="1"/>
    <col min="6663" max="6663" width="13.7109375" style="23" customWidth="1"/>
    <col min="6664" max="6664" width="50" style="23" customWidth="1"/>
    <col min="6665" max="6665" width="21.28515625" style="23" customWidth="1"/>
    <col min="6666" max="6666" width="17.85546875" style="23" customWidth="1"/>
    <col min="6667" max="6667" width="4" style="23" customWidth="1"/>
    <col min="6668" max="6669" width="15.85546875" style="23" bestFit="1" customWidth="1"/>
    <col min="6670" max="6912" width="10.7109375" style="23"/>
    <col min="6913" max="6913" width="50" style="23" customWidth="1"/>
    <col min="6914" max="6915" width="18.28515625" style="23" customWidth="1"/>
    <col min="6916" max="6916" width="4" style="23" customWidth="1"/>
    <col min="6917" max="6918" width="18.28515625" style="23" customWidth="1"/>
    <col min="6919" max="6919" width="13.7109375" style="23" customWidth="1"/>
    <col min="6920" max="6920" width="50" style="23" customWidth="1"/>
    <col min="6921" max="6921" width="21.28515625" style="23" customWidth="1"/>
    <col min="6922" max="6922" width="17.85546875" style="23" customWidth="1"/>
    <col min="6923" max="6923" width="4" style="23" customWidth="1"/>
    <col min="6924" max="6925" width="15.85546875" style="23" bestFit="1" customWidth="1"/>
    <col min="6926" max="7168" width="10.7109375" style="23"/>
    <col min="7169" max="7169" width="50" style="23" customWidth="1"/>
    <col min="7170" max="7171" width="18.28515625" style="23" customWidth="1"/>
    <col min="7172" max="7172" width="4" style="23" customWidth="1"/>
    <col min="7173" max="7174" width="18.28515625" style="23" customWidth="1"/>
    <col min="7175" max="7175" width="13.7109375" style="23" customWidth="1"/>
    <col min="7176" max="7176" width="50" style="23" customWidth="1"/>
    <col min="7177" max="7177" width="21.28515625" style="23" customWidth="1"/>
    <col min="7178" max="7178" width="17.85546875" style="23" customWidth="1"/>
    <col min="7179" max="7179" width="4" style="23" customWidth="1"/>
    <col min="7180" max="7181" width="15.85546875" style="23" bestFit="1" customWidth="1"/>
    <col min="7182" max="7424" width="10.7109375" style="23"/>
    <col min="7425" max="7425" width="50" style="23" customWidth="1"/>
    <col min="7426" max="7427" width="18.28515625" style="23" customWidth="1"/>
    <col min="7428" max="7428" width="4" style="23" customWidth="1"/>
    <col min="7429" max="7430" width="18.28515625" style="23" customWidth="1"/>
    <col min="7431" max="7431" width="13.7109375" style="23" customWidth="1"/>
    <col min="7432" max="7432" width="50" style="23" customWidth="1"/>
    <col min="7433" max="7433" width="21.28515625" style="23" customWidth="1"/>
    <col min="7434" max="7434" width="17.85546875" style="23" customWidth="1"/>
    <col min="7435" max="7435" width="4" style="23" customWidth="1"/>
    <col min="7436" max="7437" width="15.85546875" style="23" bestFit="1" customWidth="1"/>
    <col min="7438" max="7680" width="10.7109375" style="23"/>
    <col min="7681" max="7681" width="50" style="23" customWidth="1"/>
    <col min="7682" max="7683" width="18.28515625" style="23" customWidth="1"/>
    <col min="7684" max="7684" width="4" style="23" customWidth="1"/>
    <col min="7685" max="7686" width="18.28515625" style="23" customWidth="1"/>
    <col min="7687" max="7687" width="13.7109375" style="23" customWidth="1"/>
    <col min="7688" max="7688" width="50" style="23" customWidth="1"/>
    <col min="7689" max="7689" width="21.28515625" style="23" customWidth="1"/>
    <col min="7690" max="7690" width="17.85546875" style="23" customWidth="1"/>
    <col min="7691" max="7691" width="4" style="23" customWidth="1"/>
    <col min="7692" max="7693" width="15.85546875" style="23" bestFit="1" customWidth="1"/>
    <col min="7694" max="7936" width="10.7109375" style="23"/>
    <col min="7937" max="7937" width="50" style="23" customWidth="1"/>
    <col min="7938" max="7939" width="18.28515625" style="23" customWidth="1"/>
    <col min="7940" max="7940" width="4" style="23" customWidth="1"/>
    <col min="7941" max="7942" width="18.28515625" style="23" customWidth="1"/>
    <col min="7943" max="7943" width="13.7109375" style="23" customWidth="1"/>
    <col min="7944" max="7944" width="50" style="23" customWidth="1"/>
    <col min="7945" max="7945" width="21.28515625" style="23" customWidth="1"/>
    <col min="7946" max="7946" width="17.85546875" style="23" customWidth="1"/>
    <col min="7947" max="7947" width="4" style="23" customWidth="1"/>
    <col min="7948" max="7949" width="15.85546875" style="23" bestFit="1" customWidth="1"/>
    <col min="7950" max="8192" width="10.7109375" style="23"/>
    <col min="8193" max="8193" width="50" style="23" customWidth="1"/>
    <col min="8194" max="8195" width="18.28515625" style="23" customWidth="1"/>
    <col min="8196" max="8196" width="4" style="23" customWidth="1"/>
    <col min="8197" max="8198" width="18.28515625" style="23" customWidth="1"/>
    <col min="8199" max="8199" width="13.7109375" style="23" customWidth="1"/>
    <col min="8200" max="8200" width="50" style="23" customWidth="1"/>
    <col min="8201" max="8201" width="21.28515625" style="23" customWidth="1"/>
    <col min="8202" max="8202" width="17.85546875" style="23" customWidth="1"/>
    <col min="8203" max="8203" width="4" style="23" customWidth="1"/>
    <col min="8204" max="8205" width="15.85546875" style="23" bestFit="1" customWidth="1"/>
    <col min="8206" max="8448" width="10.7109375" style="23"/>
    <col min="8449" max="8449" width="50" style="23" customWidth="1"/>
    <col min="8450" max="8451" width="18.28515625" style="23" customWidth="1"/>
    <col min="8452" max="8452" width="4" style="23" customWidth="1"/>
    <col min="8453" max="8454" width="18.28515625" style="23" customWidth="1"/>
    <col min="8455" max="8455" width="13.7109375" style="23" customWidth="1"/>
    <col min="8456" max="8456" width="50" style="23" customWidth="1"/>
    <col min="8457" max="8457" width="21.28515625" style="23" customWidth="1"/>
    <col min="8458" max="8458" width="17.85546875" style="23" customWidth="1"/>
    <col min="8459" max="8459" width="4" style="23" customWidth="1"/>
    <col min="8460" max="8461" width="15.85546875" style="23" bestFit="1" customWidth="1"/>
    <col min="8462" max="8704" width="10.7109375" style="23"/>
    <col min="8705" max="8705" width="50" style="23" customWidth="1"/>
    <col min="8706" max="8707" width="18.28515625" style="23" customWidth="1"/>
    <col min="8708" max="8708" width="4" style="23" customWidth="1"/>
    <col min="8709" max="8710" width="18.28515625" style="23" customWidth="1"/>
    <col min="8711" max="8711" width="13.7109375" style="23" customWidth="1"/>
    <col min="8712" max="8712" width="50" style="23" customWidth="1"/>
    <col min="8713" max="8713" width="21.28515625" style="23" customWidth="1"/>
    <col min="8714" max="8714" width="17.85546875" style="23" customWidth="1"/>
    <col min="8715" max="8715" width="4" style="23" customWidth="1"/>
    <col min="8716" max="8717" width="15.85546875" style="23" bestFit="1" customWidth="1"/>
    <col min="8718" max="8960" width="10.7109375" style="23"/>
    <col min="8961" max="8961" width="50" style="23" customWidth="1"/>
    <col min="8962" max="8963" width="18.28515625" style="23" customWidth="1"/>
    <col min="8964" max="8964" width="4" style="23" customWidth="1"/>
    <col min="8965" max="8966" width="18.28515625" style="23" customWidth="1"/>
    <col min="8967" max="8967" width="13.7109375" style="23" customWidth="1"/>
    <col min="8968" max="8968" width="50" style="23" customWidth="1"/>
    <col min="8969" max="8969" width="21.28515625" style="23" customWidth="1"/>
    <col min="8970" max="8970" width="17.85546875" style="23" customWidth="1"/>
    <col min="8971" max="8971" width="4" style="23" customWidth="1"/>
    <col min="8972" max="8973" width="15.85546875" style="23" bestFit="1" customWidth="1"/>
    <col min="8974" max="9216" width="10.7109375" style="23"/>
    <col min="9217" max="9217" width="50" style="23" customWidth="1"/>
    <col min="9218" max="9219" width="18.28515625" style="23" customWidth="1"/>
    <col min="9220" max="9220" width="4" style="23" customWidth="1"/>
    <col min="9221" max="9222" width="18.28515625" style="23" customWidth="1"/>
    <col min="9223" max="9223" width="13.7109375" style="23" customWidth="1"/>
    <col min="9224" max="9224" width="50" style="23" customWidth="1"/>
    <col min="9225" max="9225" width="21.28515625" style="23" customWidth="1"/>
    <col min="9226" max="9226" width="17.85546875" style="23" customWidth="1"/>
    <col min="9227" max="9227" width="4" style="23" customWidth="1"/>
    <col min="9228" max="9229" width="15.85546875" style="23" bestFit="1" customWidth="1"/>
    <col min="9230" max="9472" width="10.7109375" style="23"/>
    <col min="9473" max="9473" width="50" style="23" customWidth="1"/>
    <col min="9474" max="9475" width="18.28515625" style="23" customWidth="1"/>
    <col min="9476" max="9476" width="4" style="23" customWidth="1"/>
    <col min="9477" max="9478" width="18.28515625" style="23" customWidth="1"/>
    <col min="9479" max="9479" width="13.7109375" style="23" customWidth="1"/>
    <col min="9480" max="9480" width="50" style="23" customWidth="1"/>
    <col min="9481" max="9481" width="21.28515625" style="23" customWidth="1"/>
    <col min="9482" max="9482" width="17.85546875" style="23" customWidth="1"/>
    <col min="9483" max="9483" width="4" style="23" customWidth="1"/>
    <col min="9484" max="9485" width="15.85546875" style="23" bestFit="1" customWidth="1"/>
    <col min="9486" max="9728" width="10.7109375" style="23"/>
    <col min="9729" max="9729" width="50" style="23" customWidth="1"/>
    <col min="9730" max="9731" width="18.28515625" style="23" customWidth="1"/>
    <col min="9732" max="9732" width="4" style="23" customWidth="1"/>
    <col min="9733" max="9734" width="18.28515625" style="23" customWidth="1"/>
    <col min="9735" max="9735" width="13.7109375" style="23" customWidth="1"/>
    <col min="9736" max="9736" width="50" style="23" customWidth="1"/>
    <col min="9737" max="9737" width="21.28515625" style="23" customWidth="1"/>
    <col min="9738" max="9738" width="17.85546875" style="23" customWidth="1"/>
    <col min="9739" max="9739" width="4" style="23" customWidth="1"/>
    <col min="9740" max="9741" width="15.85546875" style="23" bestFit="1" customWidth="1"/>
    <col min="9742" max="9984" width="10.7109375" style="23"/>
    <col min="9985" max="9985" width="50" style="23" customWidth="1"/>
    <col min="9986" max="9987" width="18.28515625" style="23" customWidth="1"/>
    <col min="9988" max="9988" width="4" style="23" customWidth="1"/>
    <col min="9989" max="9990" width="18.28515625" style="23" customWidth="1"/>
    <col min="9991" max="9991" width="13.7109375" style="23" customWidth="1"/>
    <col min="9992" max="9992" width="50" style="23" customWidth="1"/>
    <col min="9993" max="9993" width="21.28515625" style="23" customWidth="1"/>
    <col min="9994" max="9994" width="17.85546875" style="23" customWidth="1"/>
    <col min="9995" max="9995" width="4" style="23" customWidth="1"/>
    <col min="9996" max="9997" width="15.85546875" style="23" bestFit="1" customWidth="1"/>
    <col min="9998" max="10240" width="10.7109375" style="23"/>
    <col min="10241" max="10241" width="50" style="23" customWidth="1"/>
    <col min="10242" max="10243" width="18.28515625" style="23" customWidth="1"/>
    <col min="10244" max="10244" width="4" style="23" customWidth="1"/>
    <col min="10245" max="10246" width="18.28515625" style="23" customWidth="1"/>
    <col min="10247" max="10247" width="13.7109375" style="23" customWidth="1"/>
    <col min="10248" max="10248" width="50" style="23" customWidth="1"/>
    <col min="10249" max="10249" width="21.28515625" style="23" customWidth="1"/>
    <col min="10250" max="10250" width="17.85546875" style="23" customWidth="1"/>
    <col min="10251" max="10251" width="4" style="23" customWidth="1"/>
    <col min="10252" max="10253" width="15.85546875" style="23" bestFit="1" customWidth="1"/>
    <col min="10254" max="10496" width="10.7109375" style="23"/>
    <col min="10497" max="10497" width="50" style="23" customWidth="1"/>
    <col min="10498" max="10499" width="18.28515625" style="23" customWidth="1"/>
    <col min="10500" max="10500" width="4" style="23" customWidth="1"/>
    <col min="10501" max="10502" width="18.28515625" style="23" customWidth="1"/>
    <col min="10503" max="10503" width="13.7109375" style="23" customWidth="1"/>
    <col min="10504" max="10504" width="50" style="23" customWidth="1"/>
    <col min="10505" max="10505" width="21.28515625" style="23" customWidth="1"/>
    <col min="10506" max="10506" width="17.85546875" style="23" customWidth="1"/>
    <col min="10507" max="10507" width="4" style="23" customWidth="1"/>
    <col min="10508" max="10509" width="15.85546875" style="23" bestFit="1" customWidth="1"/>
    <col min="10510" max="10752" width="10.7109375" style="23"/>
    <col min="10753" max="10753" width="50" style="23" customWidth="1"/>
    <col min="10754" max="10755" width="18.28515625" style="23" customWidth="1"/>
    <col min="10756" max="10756" width="4" style="23" customWidth="1"/>
    <col min="10757" max="10758" width="18.28515625" style="23" customWidth="1"/>
    <col min="10759" max="10759" width="13.7109375" style="23" customWidth="1"/>
    <col min="10760" max="10760" width="50" style="23" customWidth="1"/>
    <col min="10761" max="10761" width="21.28515625" style="23" customWidth="1"/>
    <col min="10762" max="10762" width="17.85546875" style="23" customWidth="1"/>
    <col min="10763" max="10763" width="4" style="23" customWidth="1"/>
    <col min="10764" max="10765" width="15.85546875" style="23" bestFit="1" customWidth="1"/>
    <col min="10766" max="11008" width="10.7109375" style="23"/>
    <col min="11009" max="11009" width="50" style="23" customWidth="1"/>
    <col min="11010" max="11011" width="18.28515625" style="23" customWidth="1"/>
    <col min="11012" max="11012" width="4" style="23" customWidth="1"/>
    <col min="11013" max="11014" width="18.28515625" style="23" customWidth="1"/>
    <col min="11015" max="11015" width="13.7109375" style="23" customWidth="1"/>
    <col min="11016" max="11016" width="50" style="23" customWidth="1"/>
    <col min="11017" max="11017" width="21.28515625" style="23" customWidth="1"/>
    <col min="11018" max="11018" width="17.85546875" style="23" customWidth="1"/>
    <col min="11019" max="11019" width="4" style="23" customWidth="1"/>
    <col min="11020" max="11021" width="15.85546875" style="23" bestFit="1" customWidth="1"/>
    <col min="11022" max="11264" width="10.7109375" style="23"/>
    <col min="11265" max="11265" width="50" style="23" customWidth="1"/>
    <col min="11266" max="11267" width="18.28515625" style="23" customWidth="1"/>
    <col min="11268" max="11268" width="4" style="23" customWidth="1"/>
    <col min="11269" max="11270" width="18.28515625" style="23" customWidth="1"/>
    <col min="11271" max="11271" width="13.7109375" style="23" customWidth="1"/>
    <col min="11272" max="11272" width="50" style="23" customWidth="1"/>
    <col min="11273" max="11273" width="21.28515625" style="23" customWidth="1"/>
    <col min="11274" max="11274" width="17.85546875" style="23" customWidth="1"/>
    <col min="11275" max="11275" width="4" style="23" customWidth="1"/>
    <col min="11276" max="11277" width="15.85546875" style="23" bestFit="1" customWidth="1"/>
    <col min="11278" max="11520" width="10.7109375" style="23"/>
    <col min="11521" max="11521" width="50" style="23" customWidth="1"/>
    <col min="11522" max="11523" width="18.28515625" style="23" customWidth="1"/>
    <col min="11524" max="11524" width="4" style="23" customWidth="1"/>
    <col min="11525" max="11526" width="18.28515625" style="23" customWidth="1"/>
    <col min="11527" max="11527" width="13.7109375" style="23" customWidth="1"/>
    <col min="11528" max="11528" width="50" style="23" customWidth="1"/>
    <col min="11529" max="11529" width="21.28515625" style="23" customWidth="1"/>
    <col min="11530" max="11530" width="17.85546875" style="23" customWidth="1"/>
    <col min="11531" max="11531" width="4" style="23" customWidth="1"/>
    <col min="11532" max="11533" width="15.85546875" style="23" bestFit="1" customWidth="1"/>
    <col min="11534" max="11776" width="10.7109375" style="23"/>
    <col min="11777" max="11777" width="50" style="23" customWidth="1"/>
    <col min="11778" max="11779" width="18.28515625" style="23" customWidth="1"/>
    <col min="11780" max="11780" width="4" style="23" customWidth="1"/>
    <col min="11781" max="11782" width="18.28515625" style="23" customWidth="1"/>
    <col min="11783" max="11783" width="13.7109375" style="23" customWidth="1"/>
    <col min="11784" max="11784" width="50" style="23" customWidth="1"/>
    <col min="11785" max="11785" width="21.28515625" style="23" customWidth="1"/>
    <col min="11786" max="11786" width="17.85546875" style="23" customWidth="1"/>
    <col min="11787" max="11787" width="4" style="23" customWidth="1"/>
    <col min="11788" max="11789" width="15.85546875" style="23" bestFit="1" customWidth="1"/>
    <col min="11790" max="12032" width="10.7109375" style="23"/>
    <col min="12033" max="12033" width="50" style="23" customWidth="1"/>
    <col min="12034" max="12035" width="18.28515625" style="23" customWidth="1"/>
    <col min="12036" max="12036" width="4" style="23" customWidth="1"/>
    <col min="12037" max="12038" width="18.28515625" style="23" customWidth="1"/>
    <col min="12039" max="12039" width="13.7109375" style="23" customWidth="1"/>
    <col min="12040" max="12040" width="50" style="23" customWidth="1"/>
    <col min="12041" max="12041" width="21.28515625" style="23" customWidth="1"/>
    <col min="12042" max="12042" width="17.85546875" style="23" customWidth="1"/>
    <col min="12043" max="12043" width="4" style="23" customWidth="1"/>
    <col min="12044" max="12045" width="15.85546875" style="23" bestFit="1" customWidth="1"/>
    <col min="12046" max="12288" width="10.7109375" style="23"/>
    <col min="12289" max="12289" width="50" style="23" customWidth="1"/>
    <col min="12290" max="12291" width="18.28515625" style="23" customWidth="1"/>
    <col min="12292" max="12292" width="4" style="23" customWidth="1"/>
    <col min="12293" max="12294" width="18.28515625" style="23" customWidth="1"/>
    <col min="12295" max="12295" width="13.7109375" style="23" customWidth="1"/>
    <col min="12296" max="12296" width="50" style="23" customWidth="1"/>
    <col min="12297" max="12297" width="21.28515625" style="23" customWidth="1"/>
    <col min="12298" max="12298" width="17.85546875" style="23" customWidth="1"/>
    <col min="12299" max="12299" width="4" style="23" customWidth="1"/>
    <col min="12300" max="12301" width="15.85546875" style="23" bestFit="1" customWidth="1"/>
    <col min="12302" max="12544" width="10.7109375" style="23"/>
    <col min="12545" max="12545" width="50" style="23" customWidth="1"/>
    <col min="12546" max="12547" width="18.28515625" style="23" customWidth="1"/>
    <col min="12548" max="12548" width="4" style="23" customWidth="1"/>
    <col min="12549" max="12550" width="18.28515625" style="23" customWidth="1"/>
    <col min="12551" max="12551" width="13.7109375" style="23" customWidth="1"/>
    <col min="12552" max="12552" width="50" style="23" customWidth="1"/>
    <col min="12553" max="12553" width="21.28515625" style="23" customWidth="1"/>
    <col min="12554" max="12554" width="17.85546875" style="23" customWidth="1"/>
    <col min="12555" max="12555" width="4" style="23" customWidth="1"/>
    <col min="12556" max="12557" width="15.85546875" style="23" bestFit="1" customWidth="1"/>
    <col min="12558" max="12800" width="10.7109375" style="23"/>
    <col min="12801" max="12801" width="50" style="23" customWidth="1"/>
    <col min="12802" max="12803" width="18.28515625" style="23" customWidth="1"/>
    <col min="12804" max="12804" width="4" style="23" customWidth="1"/>
    <col min="12805" max="12806" width="18.28515625" style="23" customWidth="1"/>
    <col min="12807" max="12807" width="13.7109375" style="23" customWidth="1"/>
    <col min="12808" max="12808" width="50" style="23" customWidth="1"/>
    <col min="12809" max="12809" width="21.28515625" style="23" customWidth="1"/>
    <col min="12810" max="12810" width="17.85546875" style="23" customWidth="1"/>
    <col min="12811" max="12811" width="4" style="23" customWidth="1"/>
    <col min="12812" max="12813" width="15.85546875" style="23" bestFit="1" customWidth="1"/>
    <col min="12814" max="13056" width="10.7109375" style="23"/>
    <col min="13057" max="13057" width="50" style="23" customWidth="1"/>
    <col min="13058" max="13059" width="18.28515625" style="23" customWidth="1"/>
    <col min="13060" max="13060" width="4" style="23" customWidth="1"/>
    <col min="13061" max="13062" width="18.28515625" style="23" customWidth="1"/>
    <col min="13063" max="13063" width="13.7109375" style="23" customWidth="1"/>
    <col min="13064" max="13064" width="50" style="23" customWidth="1"/>
    <col min="13065" max="13065" width="21.28515625" style="23" customWidth="1"/>
    <col min="13066" max="13066" width="17.85546875" style="23" customWidth="1"/>
    <col min="13067" max="13067" width="4" style="23" customWidth="1"/>
    <col min="13068" max="13069" width="15.85546875" style="23" bestFit="1" customWidth="1"/>
    <col min="13070" max="13312" width="10.7109375" style="23"/>
    <col min="13313" max="13313" width="50" style="23" customWidth="1"/>
    <col min="13314" max="13315" width="18.28515625" style="23" customWidth="1"/>
    <col min="13316" max="13316" width="4" style="23" customWidth="1"/>
    <col min="13317" max="13318" width="18.28515625" style="23" customWidth="1"/>
    <col min="13319" max="13319" width="13.7109375" style="23" customWidth="1"/>
    <col min="13320" max="13320" width="50" style="23" customWidth="1"/>
    <col min="13321" max="13321" width="21.28515625" style="23" customWidth="1"/>
    <col min="13322" max="13322" width="17.85546875" style="23" customWidth="1"/>
    <col min="13323" max="13323" width="4" style="23" customWidth="1"/>
    <col min="13324" max="13325" width="15.85546875" style="23" bestFit="1" customWidth="1"/>
    <col min="13326" max="13568" width="10.7109375" style="23"/>
    <col min="13569" max="13569" width="50" style="23" customWidth="1"/>
    <col min="13570" max="13571" width="18.28515625" style="23" customWidth="1"/>
    <col min="13572" max="13572" width="4" style="23" customWidth="1"/>
    <col min="13573" max="13574" width="18.28515625" style="23" customWidth="1"/>
    <col min="13575" max="13575" width="13.7109375" style="23" customWidth="1"/>
    <col min="13576" max="13576" width="50" style="23" customWidth="1"/>
    <col min="13577" max="13577" width="21.28515625" style="23" customWidth="1"/>
    <col min="13578" max="13578" width="17.85546875" style="23" customWidth="1"/>
    <col min="13579" max="13579" width="4" style="23" customWidth="1"/>
    <col min="13580" max="13581" width="15.85546875" style="23" bestFit="1" customWidth="1"/>
    <col min="13582" max="13824" width="10.7109375" style="23"/>
    <col min="13825" max="13825" width="50" style="23" customWidth="1"/>
    <col min="13826" max="13827" width="18.28515625" style="23" customWidth="1"/>
    <col min="13828" max="13828" width="4" style="23" customWidth="1"/>
    <col min="13829" max="13830" width="18.28515625" style="23" customWidth="1"/>
    <col min="13831" max="13831" width="13.7109375" style="23" customWidth="1"/>
    <col min="13832" max="13832" width="50" style="23" customWidth="1"/>
    <col min="13833" max="13833" width="21.28515625" style="23" customWidth="1"/>
    <col min="13834" max="13834" width="17.85546875" style="23" customWidth="1"/>
    <col min="13835" max="13835" width="4" style="23" customWidth="1"/>
    <col min="13836" max="13837" width="15.85546875" style="23" bestFit="1" customWidth="1"/>
    <col min="13838" max="14080" width="10.7109375" style="23"/>
    <col min="14081" max="14081" width="50" style="23" customWidth="1"/>
    <col min="14082" max="14083" width="18.28515625" style="23" customWidth="1"/>
    <col min="14084" max="14084" width="4" style="23" customWidth="1"/>
    <col min="14085" max="14086" width="18.28515625" style="23" customWidth="1"/>
    <col min="14087" max="14087" width="13.7109375" style="23" customWidth="1"/>
    <col min="14088" max="14088" width="50" style="23" customWidth="1"/>
    <col min="14089" max="14089" width="21.28515625" style="23" customWidth="1"/>
    <col min="14090" max="14090" width="17.85546875" style="23" customWidth="1"/>
    <col min="14091" max="14091" width="4" style="23" customWidth="1"/>
    <col min="14092" max="14093" width="15.85546875" style="23" bestFit="1" customWidth="1"/>
    <col min="14094" max="14336" width="10.7109375" style="23"/>
    <col min="14337" max="14337" width="50" style="23" customWidth="1"/>
    <col min="14338" max="14339" width="18.28515625" style="23" customWidth="1"/>
    <col min="14340" max="14340" width="4" style="23" customWidth="1"/>
    <col min="14341" max="14342" width="18.28515625" style="23" customWidth="1"/>
    <col min="14343" max="14343" width="13.7109375" style="23" customWidth="1"/>
    <col min="14344" max="14344" width="50" style="23" customWidth="1"/>
    <col min="14345" max="14345" width="21.28515625" style="23" customWidth="1"/>
    <col min="14346" max="14346" width="17.85546875" style="23" customWidth="1"/>
    <col min="14347" max="14347" width="4" style="23" customWidth="1"/>
    <col min="14348" max="14349" width="15.85546875" style="23" bestFit="1" customWidth="1"/>
    <col min="14350" max="14592" width="10.7109375" style="23"/>
    <col min="14593" max="14593" width="50" style="23" customWidth="1"/>
    <col min="14594" max="14595" width="18.28515625" style="23" customWidth="1"/>
    <col min="14596" max="14596" width="4" style="23" customWidth="1"/>
    <col min="14597" max="14598" width="18.28515625" style="23" customWidth="1"/>
    <col min="14599" max="14599" width="13.7109375" style="23" customWidth="1"/>
    <col min="14600" max="14600" width="50" style="23" customWidth="1"/>
    <col min="14601" max="14601" width="21.28515625" style="23" customWidth="1"/>
    <col min="14602" max="14602" width="17.85546875" style="23" customWidth="1"/>
    <col min="14603" max="14603" width="4" style="23" customWidth="1"/>
    <col min="14604" max="14605" width="15.85546875" style="23" bestFit="1" customWidth="1"/>
    <col min="14606" max="14848" width="10.7109375" style="23"/>
    <col min="14849" max="14849" width="50" style="23" customWidth="1"/>
    <col min="14850" max="14851" width="18.28515625" style="23" customWidth="1"/>
    <col min="14852" max="14852" width="4" style="23" customWidth="1"/>
    <col min="14853" max="14854" width="18.28515625" style="23" customWidth="1"/>
    <col min="14855" max="14855" width="13.7109375" style="23" customWidth="1"/>
    <col min="14856" max="14856" width="50" style="23" customWidth="1"/>
    <col min="14857" max="14857" width="21.28515625" style="23" customWidth="1"/>
    <col min="14858" max="14858" width="17.85546875" style="23" customWidth="1"/>
    <col min="14859" max="14859" width="4" style="23" customWidth="1"/>
    <col min="14860" max="14861" width="15.85546875" style="23" bestFit="1" customWidth="1"/>
    <col min="14862" max="15104" width="10.7109375" style="23"/>
    <col min="15105" max="15105" width="50" style="23" customWidth="1"/>
    <col min="15106" max="15107" width="18.28515625" style="23" customWidth="1"/>
    <col min="15108" max="15108" width="4" style="23" customWidth="1"/>
    <col min="15109" max="15110" width="18.28515625" style="23" customWidth="1"/>
    <col min="15111" max="15111" width="13.7109375" style="23" customWidth="1"/>
    <col min="15112" max="15112" width="50" style="23" customWidth="1"/>
    <col min="15113" max="15113" width="21.28515625" style="23" customWidth="1"/>
    <col min="15114" max="15114" width="17.85546875" style="23" customWidth="1"/>
    <col min="15115" max="15115" width="4" style="23" customWidth="1"/>
    <col min="15116" max="15117" width="15.85546875" style="23" bestFit="1" customWidth="1"/>
    <col min="15118" max="15360" width="10.7109375" style="23"/>
    <col min="15361" max="15361" width="50" style="23" customWidth="1"/>
    <col min="15362" max="15363" width="18.28515625" style="23" customWidth="1"/>
    <col min="15364" max="15364" width="4" style="23" customWidth="1"/>
    <col min="15365" max="15366" width="18.28515625" style="23" customWidth="1"/>
    <col min="15367" max="15367" width="13.7109375" style="23" customWidth="1"/>
    <col min="15368" max="15368" width="50" style="23" customWidth="1"/>
    <col min="15369" max="15369" width="21.28515625" style="23" customWidth="1"/>
    <col min="15370" max="15370" width="17.85546875" style="23" customWidth="1"/>
    <col min="15371" max="15371" width="4" style="23" customWidth="1"/>
    <col min="15372" max="15373" width="15.85546875" style="23" bestFit="1" customWidth="1"/>
    <col min="15374" max="15616" width="10.7109375" style="23"/>
    <col min="15617" max="15617" width="50" style="23" customWidth="1"/>
    <col min="15618" max="15619" width="18.28515625" style="23" customWidth="1"/>
    <col min="15620" max="15620" width="4" style="23" customWidth="1"/>
    <col min="15621" max="15622" width="18.28515625" style="23" customWidth="1"/>
    <col min="15623" max="15623" width="13.7109375" style="23" customWidth="1"/>
    <col min="15624" max="15624" width="50" style="23" customWidth="1"/>
    <col min="15625" max="15625" width="21.28515625" style="23" customWidth="1"/>
    <col min="15626" max="15626" width="17.85546875" style="23" customWidth="1"/>
    <col min="15627" max="15627" width="4" style="23" customWidth="1"/>
    <col min="15628" max="15629" width="15.85546875" style="23" bestFit="1" customWidth="1"/>
    <col min="15630" max="15872" width="10.7109375" style="23"/>
    <col min="15873" max="15873" width="50" style="23" customWidth="1"/>
    <col min="15874" max="15875" width="18.28515625" style="23" customWidth="1"/>
    <col min="15876" max="15876" width="4" style="23" customWidth="1"/>
    <col min="15877" max="15878" width="18.28515625" style="23" customWidth="1"/>
    <col min="15879" max="15879" width="13.7109375" style="23" customWidth="1"/>
    <col min="15880" max="15880" width="50" style="23" customWidth="1"/>
    <col min="15881" max="15881" width="21.28515625" style="23" customWidth="1"/>
    <col min="15882" max="15882" width="17.85546875" style="23" customWidth="1"/>
    <col min="15883" max="15883" width="4" style="23" customWidth="1"/>
    <col min="15884" max="15885" width="15.85546875" style="23" bestFit="1" customWidth="1"/>
    <col min="15886" max="16128" width="10.7109375" style="23"/>
    <col min="16129" max="16129" width="50" style="23" customWidth="1"/>
    <col min="16130" max="16131" width="18.28515625" style="23" customWidth="1"/>
    <col min="16132" max="16132" width="4" style="23" customWidth="1"/>
    <col min="16133" max="16134" width="18.28515625" style="23" customWidth="1"/>
    <col min="16135" max="16135" width="13.7109375" style="23" customWidth="1"/>
    <col min="16136" max="16136" width="50" style="23" customWidth="1"/>
    <col min="16137" max="16137" width="21.28515625" style="23" customWidth="1"/>
    <col min="16138" max="16138" width="17.85546875" style="23" customWidth="1"/>
    <col min="16139" max="16139" width="4" style="23" customWidth="1"/>
    <col min="16140" max="16141" width="15.85546875" style="23" bestFit="1" customWidth="1"/>
    <col min="16142" max="16384" width="10.7109375" style="23"/>
  </cols>
  <sheetData>
    <row r="1" spans="1:13">
      <c r="A1" s="180"/>
      <c r="B1" s="180"/>
      <c r="C1" s="180"/>
      <c r="D1" s="180"/>
      <c r="E1" s="180"/>
      <c r="F1" s="180"/>
      <c r="G1" s="180"/>
      <c r="H1" s="180"/>
      <c r="I1" s="180"/>
    </row>
    <row r="2" spans="1:13">
      <c r="A2" s="180"/>
      <c r="B2" s="180"/>
      <c r="C2" s="180"/>
      <c r="D2" s="180"/>
      <c r="E2" s="180"/>
      <c r="F2" s="180"/>
      <c r="G2" s="180"/>
      <c r="H2" s="180"/>
      <c r="I2" s="180"/>
    </row>
    <row r="3" spans="1:13" ht="15.75">
      <c r="A3" s="181" t="s">
        <v>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15.75">
      <c r="A4" s="181" t="s">
        <v>1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</row>
    <row r="5" spans="1:13" ht="15.75">
      <c r="A5" s="178" t="s">
        <v>424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1:13" ht="15.75">
      <c r="A6" s="178" t="s">
        <v>415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</row>
    <row r="7" spans="1:13">
      <c r="A7" s="29"/>
      <c r="B7" s="29"/>
      <c r="C7" s="29"/>
      <c r="D7" s="30"/>
      <c r="E7" s="29"/>
      <c r="F7" s="29"/>
      <c r="G7" s="29"/>
      <c r="H7" s="29"/>
      <c r="I7" s="29"/>
      <c r="J7" s="29"/>
      <c r="K7" s="30"/>
    </row>
    <row r="8" spans="1:13">
      <c r="A8" s="25" t="s">
        <v>43</v>
      </c>
      <c r="B8" s="26"/>
      <c r="C8" s="26"/>
      <c r="D8" s="27"/>
      <c r="E8" s="26"/>
      <c r="F8" s="26"/>
      <c r="G8" s="26"/>
      <c r="H8" s="25"/>
      <c r="I8" s="28"/>
    </row>
    <row r="9" spans="1:13">
      <c r="A9" s="31" t="s">
        <v>44</v>
      </c>
      <c r="B9" s="179">
        <v>2013</v>
      </c>
      <c r="C9" s="179"/>
      <c r="D9" s="32"/>
      <c r="E9" s="179">
        <v>2012</v>
      </c>
      <c r="F9" s="179"/>
      <c r="G9" s="26"/>
      <c r="I9" s="179">
        <v>2013</v>
      </c>
      <c r="J9" s="179"/>
      <c r="K9" s="32"/>
      <c r="L9" s="179">
        <v>2012</v>
      </c>
      <c r="M9" s="179"/>
    </row>
    <row r="10" spans="1:13">
      <c r="A10" s="33" t="s">
        <v>45</v>
      </c>
      <c r="B10" s="28"/>
      <c r="C10" s="28"/>
      <c r="D10" s="34"/>
      <c r="E10" s="28"/>
      <c r="F10" s="28"/>
      <c r="G10" s="28"/>
      <c r="H10" s="31" t="s">
        <v>46</v>
      </c>
      <c r="I10" s="28"/>
    </row>
    <row r="11" spans="1:13">
      <c r="A11" s="35" t="s">
        <v>47</v>
      </c>
      <c r="B11" s="28">
        <v>11671004.279999999</v>
      </c>
      <c r="C11" s="28"/>
      <c r="D11" s="34"/>
      <c r="E11" s="28">
        <v>7226187.3799999999</v>
      </c>
      <c r="F11" s="28"/>
      <c r="G11" s="28"/>
    </row>
    <row r="12" spans="1:13">
      <c r="A12" s="35" t="s">
        <v>48</v>
      </c>
      <c r="B12" s="28">
        <v>1447008276.49</v>
      </c>
      <c r="C12" s="28"/>
      <c r="D12" s="34"/>
      <c r="E12" s="28">
        <v>279818898.88</v>
      </c>
      <c r="F12" s="28"/>
      <c r="G12" s="28"/>
      <c r="H12" s="33" t="s">
        <v>49</v>
      </c>
      <c r="I12" s="28"/>
    </row>
    <row r="13" spans="1:13">
      <c r="A13" s="35" t="s">
        <v>50</v>
      </c>
      <c r="B13" s="28">
        <v>972212452.41999996</v>
      </c>
      <c r="C13" s="28"/>
      <c r="D13" s="34"/>
      <c r="E13" s="28">
        <v>433354303.54000002</v>
      </c>
      <c r="F13" s="28"/>
      <c r="G13" s="28"/>
      <c r="H13" s="36" t="s">
        <v>51</v>
      </c>
      <c r="I13" s="28">
        <v>2166817599.75</v>
      </c>
      <c r="L13" s="28">
        <v>1858374996.9200001</v>
      </c>
    </row>
    <row r="14" spans="1:13">
      <c r="A14" s="35" t="s">
        <v>52</v>
      </c>
      <c r="B14" s="28">
        <v>363598123.31</v>
      </c>
      <c r="C14" s="28"/>
      <c r="D14" s="34"/>
      <c r="E14" s="28">
        <v>174630039.77000001</v>
      </c>
      <c r="F14" s="28"/>
      <c r="G14" s="28"/>
      <c r="H14" s="36" t="s">
        <v>53</v>
      </c>
      <c r="I14" s="37">
        <v>112772786.73999999</v>
      </c>
      <c r="J14" s="38">
        <f>SUM(I13:I14)</f>
        <v>2279590386.4899998</v>
      </c>
      <c r="K14" s="39"/>
      <c r="L14" s="37">
        <v>127093642.04000001</v>
      </c>
      <c r="M14" s="38">
        <f>SUM(L13:L14)</f>
        <v>1985468638.96</v>
      </c>
    </row>
    <row r="15" spans="1:13">
      <c r="A15" s="35" t="s">
        <v>54</v>
      </c>
      <c r="B15" s="28">
        <v>0</v>
      </c>
      <c r="C15" s="28"/>
      <c r="D15" s="34"/>
      <c r="E15" s="28">
        <v>272549734.08999997</v>
      </c>
      <c r="F15" s="28"/>
      <c r="G15" s="28"/>
      <c r="H15" s="36"/>
      <c r="I15" s="34"/>
      <c r="J15" s="38"/>
      <c r="K15" s="39"/>
      <c r="L15" s="34"/>
      <c r="M15" s="38"/>
    </row>
    <row r="16" spans="1:13">
      <c r="A16" s="35" t="s">
        <v>55</v>
      </c>
      <c r="B16" s="37">
        <v>2815344.09</v>
      </c>
      <c r="C16" s="38">
        <f>SUM(B11:B16)</f>
        <v>2797305200.5900002</v>
      </c>
      <c r="D16" s="39"/>
      <c r="E16" s="37">
        <v>2674077.4900000002</v>
      </c>
      <c r="F16" s="38">
        <f>SUM(E11:E16)</f>
        <v>1170253241.1499999</v>
      </c>
      <c r="G16" s="28"/>
    </row>
    <row r="17" spans="1:13">
      <c r="C17" s="38"/>
      <c r="D17" s="39"/>
      <c r="F17" s="38"/>
      <c r="H17" s="33" t="s">
        <v>56</v>
      </c>
      <c r="J17" s="28">
        <v>230373680.74000001</v>
      </c>
      <c r="K17" s="34"/>
      <c r="M17" s="28">
        <v>398556082.41000003</v>
      </c>
    </row>
    <row r="18" spans="1:13">
      <c r="A18" s="33" t="s">
        <v>57</v>
      </c>
      <c r="B18" s="28"/>
      <c r="C18" s="28"/>
      <c r="D18" s="34"/>
      <c r="E18" s="28"/>
      <c r="F18" s="28"/>
      <c r="G18" s="28"/>
      <c r="J18" s="40"/>
      <c r="K18" s="41"/>
      <c r="M18" s="40"/>
    </row>
    <row r="19" spans="1:13" ht="25.5">
      <c r="A19" s="35" t="s">
        <v>58</v>
      </c>
      <c r="B19" s="34">
        <v>80809652.519999996</v>
      </c>
      <c r="C19" s="28"/>
      <c r="D19" s="34"/>
      <c r="E19" s="34">
        <v>33711495.409999996</v>
      </c>
      <c r="F19" s="28"/>
      <c r="G19" s="28"/>
      <c r="H19" s="42" t="s">
        <v>59</v>
      </c>
      <c r="I19" s="28"/>
      <c r="L19" s="28"/>
    </row>
    <row r="20" spans="1:13">
      <c r="A20" s="35" t="s">
        <v>60</v>
      </c>
      <c r="B20" s="37">
        <v>170387013.66999999</v>
      </c>
      <c r="C20" s="28">
        <f>SUM(B19:B20)</f>
        <v>251196666.19</v>
      </c>
      <c r="D20" s="34"/>
      <c r="E20" s="37">
        <v>154356111.09</v>
      </c>
      <c r="F20" s="28">
        <f>SUM(E19:E20)</f>
        <v>188067606.5</v>
      </c>
      <c r="G20" s="28"/>
      <c r="H20" s="36" t="s">
        <v>61</v>
      </c>
      <c r="J20" s="28">
        <v>9883569.3100000005</v>
      </c>
      <c r="K20" s="34"/>
      <c r="M20" s="28">
        <v>8464483.6199999992</v>
      </c>
    </row>
    <row r="21" spans="1:13" ht="25.5">
      <c r="C21" s="28"/>
      <c r="D21" s="34"/>
      <c r="F21" s="28"/>
      <c r="G21" s="28"/>
      <c r="H21" s="42" t="s">
        <v>62</v>
      </c>
      <c r="J21" s="28"/>
      <c r="K21" s="34"/>
      <c r="M21" s="28"/>
    </row>
    <row r="22" spans="1:13">
      <c r="A22" s="33" t="s">
        <v>63</v>
      </c>
      <c r="B22" s="28"/>
      <c r="C22" s="28"/>
      <c r="D22" s="34"/>
      <c r="E22" s="28"/>
      <c r="F22" s="28"/>
      <c r="G22" s="28"/>
      <c r="H22" s="36" t="s">
        <v>64</v>
      </c>
      <c r="J22" s="28">
        <v>68752199.709999993</v>
      </c>
      <c r="K22" s="34"/>
      <c r="M22" s="28">
        <v>63240983.170000002</v>
      </c>
    </row>
    <row r="23" spans="1:13">
      <c r="A23" s="36" t="s">
        <v>65</v>
      </c>
      <c r="B23" s="28">
        <v>842678.67</v>
      </c>
      <c r="C23" s="28">
        <f>+B23</f>
        <v>842678.67</v>
      </c>
      <c r="D23" s="34"/>
      <c r="E23" s="28">
        <v>68242.67</v>
      </c>
      <c r="F23" s="28">
        <f>+E23</f>
        <v>68242.67</v>
      </c>
      <c r="G23" s="28"/>
      <c r="H23" s="33" t="s">
        <v>66</v>
      </c>
      <c r="J23" s="28"/>
      <c r="K23" s="34"/>
      <c r="M23" s="28"/>
    </row>
    <row r="24" spans="1:13">
      <c r="A24" s="35"/>
      <c r="C24" s="28"/>
      <c r="D24" s="34"/>
      <c r="F24" s="28"/>
      <c r="G24" s="28"/>
      <c r="H24" s="36" t="s">
        <v>67</v>
      </c>
      <c r="J24" s="28">
        <v>82564275.230000004</v>
      </c>
      <c r="K24" s="34"/>
      <c r="M24" s="28">
        <v>88393940</v>
      </c>
    </row>
    <row r="25" spans="1:13">
      <c r="A25" s="33" t="s">
        <v>68</v>
      </c>
      <c r="C25" s="34">
        <v>0</v>
      </c>
      <c r="D25" s="34"/>
      <c r="F25" s="34">
        <v>3615025.5</v>
      </c>
      <c r="G25" s="28"/>
      <c r="H25" s="31" t="s">
        <v>69</v>
      </c>
      <c r="I25" s="34"/>
      <c r="J25" s="43">
        <f>SUM(J14:J24)</f>
        <v>2671164111.4799995</v>
      </c>
      <c r="K25" s="34"/>
      <c r="L25" s="34"/>
      <c r="M25" s="43">
        <f>SUM(M14:M24)</f>
        <v>2544124128.1599998</v>
      </c>
    </row>
    <row r="26" spans="1:13">
      <c r="B26" s="28"/>
      <c r="C26" s="37" t="s">
        <v>70</v>
      </c>
      <c r="D26" s="34"/>
      <c r="E26" s="28"/>
      <c r="F26" s="37" t="s">
        <v>70</v>
      </c>
      <c r="G26" s="28"/>
      <c r="J26" s="38"/>
      <c r="K26" s="39"/>
      <c r="M26" s="38"/>
    </row>
    <row r="27" spans="1:13">
      <c r="A27" s="31" t="s">
        <v>71</v>
      </c>
      <c r="C27" s="43">
        <f>+C16+C20+C23+C25</f>
        <v>3049344545.4500003</v>
      </c>
      <c r="D27" s="34"/>
      <c r="F27" s="43">
        <f>+F16+F20+F23+F25</f>
        <v>1362004115.8199999</v>
      </c>
      <c r="G27" s="28"/>
    </row>
    <row r="28" spans="1:13">
      <c r="A28" s="33"/>
      <c r="B28" s="28"/>
      <c r="C28" s="28"/>
      <c r="D28" s="34"/>
      <c r="E28" s="28"/>
      <c r="F28" s="28"/>
      <c r="G28" s="28"/>
      <c r="H28" s="31" t="s">
        <v>72</v>
      </c>
      <c r="I28" s="34"/>
      <c r="L28" s="34"/>
    </row>
    <row r="29" spans="1:13">
      <c r="A29" s="31" t="s">
        <v>73</v>
      </c>
      <c r="B29" s="28"/>
      <c r="C29" s="28"/>
      <c r="D29" s="34"/>
      <c r="E29" s="28"/>
      <c r="F29" s="28"/>
      <c r="G29" s="28"/>
    </row>
    <row r="30" spans="1:13">
      <c r="A30" s="33" t="s">
        <v>74</v>
      </c>
      <c r="B30" s="28"/>
      <c r="C30" s="28"/>
      <c r="D30" s="34"/>
      <c r="E30" s="28"/>
      <c r="F30" s="28"/>
      <c r="G30" s="28"/>
      <c r="H30" s="33" t="s">
        <v>75</v>
      </c>
      <c r="I30" s="28"/>
      <c r="L30" s="28"/>
    </row>
    <row r="31" spans="1:13">
      <c r="A31" s="36" t="s">
        <v>76</v>
      </c>
      <c r="B31" s="28">
        <v>332585829.82999998</v>
      </c>
      <c r="E31" s="28">
        <v>332188960.82999998</v>
      </c>
      <c r="G31" s="28"/>
      <c r="H31" s="36" t="s">
        <v>77</v>
      </c>
      <c r="J31" s="28">
        <v>2505791770.23</v>
      </c>
      <c r="K31" s="34"/>
      <c r="M31" s="28">
        <v>2256237255.5999999</v>
      </c>
    </row>
    <row r="32" spans="1:13">
      <c r="A32" s="36" t="s">
        <v>78</v>
      </c>
      <c r="B32" s="28">
        <v>164758361.02000001</v>
      </c>
      <c r="E32" s="28">
        <v>0</v>
      </c>
      <c r="G32" s="28"/>
    </row>
    <row r="33" spans="1:13">
      <c r="A33" s="36" t="s">
        <v>79</v>
      </c>
      <c r="B33" s="37">
        <v>27117841</v>
      </c>
      <c r="C33" s="28">
        <f>SUM(B31:B33)</f>
        <v>524462031.85000002</v>
      </c>
      <c r="D33" s="34"/>
      <c r="E33" s="37">
        <v>0</v>
      </c>
      <c r="F33" s="28">
        <f>+E31+E33</f>
        <v>332188960.82999998</v>
      </c>
      <c r="G33" s="28"/>
      <c r="H33" s="44" t="s">
        <v>80</v>
      </c>
      <c r="I33" s="24"/>
      <c r="J33" s="28">
        <v>187520.36</v>
      </c>
      <c r="K33" s="34"/>
      <c r="L33" s="24"/>
      <c r="M33" s="28">
        <v>187520.36</v>
      </c>
    </row>
    <row r="34" spans="1:13">
      <c r="A34" s="35"/>
      <c r="C34" s="28"/>
      <c r="D34" s="34"/>
      <c r="E34" s="28"/>
      <c r="F34" s="28"/>
      <c r="G34" s="28"/>
    </row>
    <row r="35" spans="1:13">
      <c r="A35" s="33" t="s">
        <v>81</v>
      </c>
      <c r="B35" s="28"/>
      <c r="C35" s="28"/>
      <c r="D35" s="34"/>
      <c r="F35" s="28"/>
      <c r="G35" s="28"/>
      <c r="H35" s="45" t="s">
        <v>82</v>
      </c>
      <c r="I35" s="34"/>
      <c r="J35" s="43">
        <f>SUM(J31:J33)</f>
        <v>2505979290.5900002</v>
      </c>
      <c r="K35" s="34"/>
      <c r="L35" s="34"/>
      <c r="M35" s="43">
        <f>SUM(M31:M33)</f>
        <v>2256424775.96</v>
      </c>
    </row>
    <row r="36" spans="1:13">
      <c r="A36" s="35" t="s">
        <v>83</v>
      </c>
      <c r="B36" s="34">
        <v>799553175.20000005</v>
      </c>
      <c r="C36" s="28"/>
      <c r="D36" s="34"/>
      <c r="E36" s="34">
        <v>799553175.20000005</v>
      </c>
      <c r="G36" s="34"/>
      <c r="H36" s="24"/>
      <c r="I36" s="24"/>
      <c r="L36" s="24"/>
    </row>
    <row r="37" spans="1:13">
      <c r="A37" s="35" t="s">
        <v>84</v>
      </c>
      <c r="B37" s="34">
        <v>19776794.09</v>
      </c>
      <c r="E37" s="34">
        <v>19776794.09</v>
      </c>
      <c r="F37" s="34"/>
      <c r="G37" s="28"/>
      <c r="H37" s="45" t="s">
        <v>85</v>
      </c>
      <c r="I37" s="34"/>
      <c r="J37" s="40">
        <f>+J25+J35</f>
        <v>5177143402.0699997</v>
      </c>
      <c r="K37" s="41"/>
      <c r="L37" s="34"/>
      <c r="M37" s="40">
        <f>+M25+M35</f>
        <v>4800548904.1199999</v>
      </c>
    </row>
    <row r="38" spans="1:13" ht="25.5">
      <c r="A38" s="35" t="s">
        <v>86</v>
      </c>
      <c r="B38" s="34">
        <v>31304696.68</v>
      </c>
      <c r="E38" s="28">
        <v>0</v>
      </c>
      <c r="F38" s="28"/>
      <c r="G38" s="28"/>
      <c r="J38" s="40"/>
      <c r="K38" s="41"/>
      <c r="M38" s="40"/>
    </row>
    <row r="39" spans="1:13">
      <c r="A39" s="35" t="s">
        <v>87</v>
      </c>
      <c r="B39" s="37">
        <v>2703141</v>
      </c>
      <c r="C39" s="34">
        <f>SUM(B36:B39)</f>
        <v>853337806.97000003</v>
      </c>
      <c r="D39" s="34"/>
      <c r="E39" s="37">
        <v>0</v>
      </c>
      <c r="F39" s="34">
        <f>+E36+E37+E38+E39</f>
        <v>819329969.29000008</v>
      </c>
      <c r="G39" s="28"/>
    </row>
    <row r="40" spans="1:13">
      <c r="C40" s="34"/>
      <c r="D40" s="34"/>
      <c r="G40" s="28"/>
    </row>
    <row r="41" spans="1:13">
      <c r="A41" s="33" t="s">
        <v>88</v>
      </c>
      <c r="B41" s="28"/>
      <c r="C41" s="28"/>
      <c r="D41" s="34"/>
      <c r="G41" s="28"/>
      <c r="L41" s="34"/>
    </row>
    <row r="42" spans="1:13">
      <c r="A42" s="36" t="s">
        <v>89</v>
      </c>
      <c r="B42" s="28">
        <v>261536763.75</v>
      </c>
      <c r="C42" s="28"/>
      <c r="D42" s="34"/>
      <c r="E42" s="28">
        <v>257316705.59</v>
      </c>
      <c r="F42" s="28"/>
      <c r="G42" s="28"/>
    </row>
    <row r="43" spans="1:13">
      <c r="A43" s="36" t="s">
        <v>91</v>
      </c>
      <c r="B43" s="28">
        <v>30571848.34</v>
      </c>
      <c r="C43" s="28"/>
      <c r="D43" s="34"/>
      <c r="E43" s="28">
        <v>30178764.41</v>
      </c>
      <c r="F43" s="28"/>
      <c r="G43" s="28"/>
      <c r="H43" s="45" t="s">
        <v>90</v>
      </c>
      <c r="I43" s="34"/>
      <c r="L43" s="34"/>
    </row>
    <row r="44" spans="1:13">
      <c r="A44" s="36" t="s">
        <v>92</v>
      </c>
      <c r="B44" s="28">
        <v>15271537.109999999</v>
      </c>
      <c r="C44" s="28"/>
      <c r="D44" s="34"/>
      <c r="E44" s="28">
        <v>8814403.6099999994</v>
      </c>
      <c r="F44" s="28"/>
      <c r="G44" s="28"/>
    </row>
    <row r="45" spans="1:13">
      <c r="A45" s="36" t="s">
        <v>94</v>
      </c>
      <c r="B45" s="28">
        <v>240199062.61000001</v>
      </c>
      <c r="C45" s="28"/>
      <c r="D45" s="34"/>
      <c r="E45" s="28">
        <v>225068335.84</v>
      </c>
      <c r="F45" s="28"/>
      <c r="H45" s="46" t="s">
        <v>93</v>
      </c>
      <c r="I45" s="34"/>
    </row>
    <row r="46" spans="1:13">
      <c r="A46" s="36" t="s">
        <v>95</v>
      </c>
      <c r="B46" s="28">
        <v>9117631.3800000008</v>
      </c>
      <c r="C46" s="28"/>
      <c r="D46" s="34"/>
      <c r="E46" s="28">
        <v>9058495.7400000002</v>
      </c>
      <c r="F46" s="28"/>
      <c r="G46" s="28"/>
      <c r="H46" s="47" t="s">
        <v>17</v>
      </c>
      <c r="I46" s="34">
        <v>2424827015.3600001</v>
      </c>
      <c r="L46" s="34">
        <v>2717718072.2600002</v>
      </c>
    </row>
    <row r="47" spans="1:13">
      <c r="A47" s="36" t="s">
        <v>97</v>
      </c>
      <c r="B47" s="28">
        <v>847292967.91999996</v>
      </c>
      <c r="C47" s="28"/>
      <c r="D47" s="34"/>
      <c r="E47" s="28">
        <v>850249101.76999998</v>
      </c>
      <c r="F47" s="28"/>
      <c r="G47" s="28"/>
      <c r="H47" s="47" t="s">
        <v>96</v>
      </c>
      <c r="I47" s="34">
        <v>786393.77</v>
      </c>
      <c r="L47" s="34">
        <v>786393.77</v>
      </c>
    </row>
    <row r="48" spans="1:13">
      <c r="A48" s="36" t="s">
        <v>411</v>
      </c>
      <c r="B48" s="28">
        <v>0</v>
      </c>
      <c r="E48" s="28">
        <v>52744.56</v>
      </c>
      <c r="G48" s="28"/>
      <c r="H48" s="47" t="s">
        <v>98</v>
      </c>
      <c r="I48" s="37">
        <v>0</v>
      </c>
      <c r="J48" s="34">
        <f>SUM(I46:I48)</f>
        <v>2425613409.1300001</v>
      </c>
      <c r="K48" s="34"/>
      <c r="L48" s="37">
        <v>120368.84</v>
      </c>
      <c r="M48" s="34">
        <f>SUM(L46:L48)</f>
        <v>2718624834.8700004</v>
      </c>
    </row>
    <row r="49" spans="1:13">
      <c r="A49" s="36" t="s">
        <v>99</v>
      </c>
      <c r="B49" s="37">
        <v>8193376.7400000002</v>
      </c>
      <c r="C49" s="38">
        <f>SUM(B42:B49)</f>
        <v>1412183187.8499999</v>
      </c>
      <c r="D49" s="39"/>
      <c r="E49" s="37">
        <v>8193376.7400000002</v>
      </c>
      <c r="F49" s="38">
        <f>SUM(E42:E49)</f>
        <v>1388931928.26</v>
      </c>
      <c r="H49" s="47"/>
    </row>
    <row r="50" spans="1:13">
      <c r="C50" s="40"/>
      <c r="D50" s="41"/>
      <c r="E50" s="28"/>
      <c r="F50" s="28"/>
      <c r="G50" s="34"/>
      <c r="L50" s="34"/>
    </row>
    <row r="51" spans="1:13">
      <c r="A51" s="33" t="s">
        <v>100</v>
      </c>
      <c r="B51" s="28"/>
      <c r="C51" s="28"/>
      <c r="D51" s="34"/>
      <c r="H51" s="46" t="s">
        <v>101</v>
      </c>
      <c r="I51" s="34"/>
    </row>
    <row r="52" spans="1:13">
      <c r="A52" s="23" t="s">
        <v>102</v>
      </c>
      <c r="B52" s="28">
        <v>17852.400000000001</v>
      </c>
      <c r="E52" s="28">
        <v>17852.400000000001</v>
      </c>
      <c r="G52" s="34"/>
      <c r="H52" s="47" t="s">
        <v>103</v>
      </c>
      <c r="I52" s="34">
        <v>2094602624.05</v>
      </c>
      <c r="L52" s="34">
        <v>-1065387330.2</v>
      </c>
    </row>
    <row r="53" spans="1:13">
      <c r="A53" s="36" t="s">
        <v>104</v>
      </c>
      <c r="B53" s="37">
        <v>3275123.81</v>
      </c>
      <c r="C53" s="38">
        <f>SUM(B52:B53)</f>
        <v>3292976.21</v>
      </c>
      <c r="D53" s="39"/>
      <c r="E53" s="37">
        <v>3256171.73</v>
      </c>
      <c r="F53" s="28">
        <f>+E52+E53</f>
        <v>3274024.13</v>
      </c>
      <c r="G53" s="34"/>
      <c r="H53" s="47" t="s">
        <v>105</v>
      </c>
      <c r="I53" s="34">
        <v>-1077599095.95</v>
      </c>
      <c r="L53" s="34">
        <v>-71975083.980000004</v>
      </c>
    </row>
    <row r="54" spans="1:13">
      <c r="C54" s="48"/>
      <c r="D54" s="49"/>
      <c r="F54" s="48"/>
      <c r="G54" s="34"/>
      <c r="H54" s="47" t="s">
        <v>106</v>
      </c>
      <c r="I54" s="37">
        <v>-2565759203.4499998</v>
      </c>
      <c r="J54" s="50">
        <f>SUM(I51:I54)</f>
        <v>-1548755675.3499999</v>
      </c>
      <c r="K54" s="51"/>
      <c r="L54" s="37">
        <v>0</v>
      </c>
      <c r="M54" s="50">
        <f>SUM(L50:L54)</f>
        <v>-1137362414.1800001</v>
      </c>
    </row>
    <row r="55" spans="1:13">
      <c r="A55" s="33" t="s">
        <v>107</v>
      </c>
      <c r="C55" s="28">
        <v>211380587.52000001</v>
      </c>
      <c r="D55" s="34"/>
      <c r="F55" s="28">
        <v>2476082326.48</v>
      </c>
      <c r="G55" s="34"/>
      <c r="H55" s="45" t="s">
        <v>108</v>
      </c>
      <c r="J55" s="43">
        <f>+J48+J54</f>
        <v>876857733.78000021</v>
      </c>
      <c r="K55" s="34"/>
      <c r="M55" s="52">
        <f>+M48+M54</f>
        <v>1581262420.6900003</v>
      </c>
    </row>
    <row r="56" spans="1:13">
      <c r="G56" s="34"/>
      <c r="L56" s="53"/>
    </row>
    <row r="57" spans="1:13">
      <c r="A57" s="25" t="s">
        <v>109</v>
      </c>
      <c r="C57" s="43">
        <f>+C33+C39+C49+C53+C55</f>
        <v>3004656590.4000001</v>
      </c>
      <c r="D57" s="34"/>
      <c r="F57" s="43">
        <f>+E31+F39+F49+F53+F55</f>
        <v>5019807208.9899998</v>
      </c>
      <c r="G57" s="34"/>
      <c r="L57" s="53"/>
    </row>
    <row r="58" spans="1:13">
      <c r="G58" s="34"/>
      <c r="H58" s="53"/>
      <c r="I58" s="53"/>
      <c r="L58" s="34"/>
    </row>
    <row r="59" spans="1:13">
      <c r="A59" s="25" t="s">
        <v>110</v>
      </c>
      <c r="C59" s="43">
        <f>+C27+C57</f>
        <v>6054001135.8500004</v>
      </c>
      <c r="D59" s="34"/>
      <c r="E59" s="34"/>
      <c r="F59" s="43">
        <f>+F27+F57</f>
        <v>6381811324.8099995</v>
      </c>
      <c r="G59" s="34"/>
      <c r="H59" s="45" t="s">
        <v>111</v>
      </c>
      <c r="I59" s="34"/>
      <c r="J59" s="43">
        <f>+J37+J55</f>
        <v>6054001135.8500004</v>
      </c>
      <c r="K59" s="34"/>
      <c r="M59" s="43">
        <f>+M37+M55</f>
        <v>6381811324.8100004</v>
      </c>
    </row>
    <row r="60" spans="1:13">
      <c r="A60" s="25"/>
      <c r="C60" s="34"/>
      <c r="D60" s="34"/>
      <c r="E60" s="34"/>
      <c r="F60" s="34"/>
      <c r="G60" s="34"/>
      <c r="H60" s="45"/>
      <c r="I60" s="34"/>
      <c r="J60" s="34"/>
      <c r="K60" s="34"/>
    </row>
    <row r="61" spans="1:13">
      <c r="A61" s="25"/>
      <c r="C61" s="34"/>
      <c r="D61" s="34"/>
      <c r="E61" s="34"/>
      <c r="F61" s="34"/>
      <c r="G61" s="34"/>
      <c r="H61" s="45"/>
      <c r="I61" s="34"/>
      <c r="J61" s="34"/>
      <c r="K61" s="34"/>
    </row>
    <row r="62" spans="1:13">
      <c r="A62" s="25"/>
      <c r="C62" s="34"/>
      <c r="D62" s="34"/>
      <c r="E62" s="34"/>
      <c r="F62" s="34"/>
      <c r="G62" s="34"/>
      <c r="H62" s="45"/>
      <c r="I62" s="34"/>
      <c r="J62" s="34"/>
      <c r="K62" s="34"/>
    </row>
  </sheetData>
  <mergeCells count="10">
    <mergeCell ref="A1:I1"/>
    <mergeCell ref="A2:I2"/>
    <mergeCell ref="A3:M3"/>
    <mergeCell ref="A4:M4"/>
    <mergeCell ref="A5:M5"/>
    <mergeCell ref="A6:M6"/>
    <mergeCell ref="B9:C9"/>
    <mergeCell ref="E9:F9"/>
    <mergeCell ref="I9:J9"/>
    <mergeCell ref="L9:M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80"/>
  <sheetViews>
    <sheetView topLeftCell="A58" workbookViewId="0">
      <selection activeCell="A81" sqref="A81:XFD86"/>
    </sheetView>
  </sheetViews>
  <sheetFormatPr baseColWidth="10" defaultRowHeight="15"/>
  <cols>
    <col min="1" max="1" width="11.42578125" style="4"/>
    <col min="2" max="2" width="4.28515625" style="4" customWidth="1"/>
    <col min="3" max="3" width="62.140625" style="4" customWidth="1"/>
    <col min="4" max="4" width="14.140625" style="4" customWidth="1"/>
    <col min="5" max="5" width="11.42578125" style="4"/>
    <col min="6" max="6" width="21.42578125" style="4" customWidth="1"/>
    <col min="7" max="7" width="18.42578125" style="4" customWidth="1"/>
    <col min="8" max="8" width="16.42578125" style="4" bestFit="1" customWidth="1"/>
    <col min="9" max="9" width="16.140625" style="4" bestFit="1" customWidth="1"/>
    <col min="10" max="257" width="11.42578125" style="4"/>
    <col min="258" max="258" width="4.28515625" style="4" customWidth="1"/>
    <col min="259" max="259" width="62.140625" style="4" customWidth="1"/>
    <col min="260" max="260" width="14.140625" style="4" customWidth="1"/>
    <col min="261" max="261" width="11.42578125" style="4"/>
    <col min="262" max="262" width="21.42578125" style="4" customWidth="1"/>
    <col min="263" max="263" width="18.42578125" style="4" customWidth="1"/>
    <col min="264" max="264" width="16.42578125" style="4" bestFit="1" customWidth="1"/>
    <col min="265" max="265" width="16.140625" style="4" bestFit="1" customWidth="1"/>
    <col min="266" max="513" width="11.42578125" style="4"/>
    <col min="514" max="514" width="4.28515625" style="4" customWidth="1"/>
    <col min="515" max="515" width="62.140625" style="4" customWidth="1"/>
    <col min="516" max="516" width="14.140625" style="4" customWidth="1"/>
    <col min="517" max="517" width="11.42578125" style="4"/>
    <col min="518" max="518" width="21.42578125" style="4" customWidth="1"/>
    <col min="519" max="519" width="18.42578125" style="4" customWidth="1"/>
    <col min="520" max="520" width="16.42578125" style="4" bestFit="1" customWidth="1"/>
    <col min="521" max="521" width="16.140625" style="4" bestFit="1" customWidth="1"/>
    <col min="522" max="769" width="11.42578125" style="4"/>
    <col min="770" max="770" width="4.28515625" style="4" customWidth="1"/>
    <col min="771" max="771" width="62.140625" style="4" customWidth="1"/>
    <col min="772" max="772" width="14.140625" style="4" customWidth="1"/>
    <col min="773" max="773" width="11.42578125" style="4"/>
    <col min="774" max="774" width="21.42578125" style="4" customWidth="1"/>
    <col min="775" max="775" width="18.42578125" style="4" customWidth="1"/>
    <col min="776" max="776" width="16.42578125" style="4" bestFit="1" customWidth="1"/>
    <col min="777" max="777" width="16.140625" style="4" bestFit="1" customWidth="1"/>
    <col min="778" max="1025" width="11.42578125" style="4"/>
    <col min="1026" max="1026" width="4.28515625" style="4" customWidth="1"/>
    <col min="1027" max="1027" width="62.140625" style="4" customWidth="1"/>
    <col min="1028" max="1028" width="14.140625" style="4" customWidth="1"/>
    <col min="1029" max="1029" width="11.42578125" style="4"/>
    <col min="1030" max="1030" width="21.42578125" style="4" customWidth="1"/>
    <col min="1031" max="1031" width="18.42578125" style="4" customWidth="1"/>
    <col min="1032" max="1032" width="16.42578125" style="4" bestFit="1" customWidth="1"/>
    <col min="1033" max="1033" width="16.140625" style="4" bestFit="1" customWidth="1"/>
    <col min="1034" max="1281" width="11.42578125" style="4"/>
    <col min="1282" max="1282" width="4.28515625" style="4" customWidth="1"/>
    <col min="1283" max="1283" width="62.140625" style="4" customWidth="1"/>
    <col min="1284" max="1284" width="14.140625" style="4" customWidth="1"/>
    <col min="1285" max="1285" width="11.42578125" style="4"/>
    <col min="1286" max="1286" width="21.42578125" style="4" customWidth="1"/>
    <col min="1287" max="1287" width="18.42578125" style="4" customWidth="1"/>
    <col min="1288" max="1288" width="16.42578125" style="4" bestFit="1" customWidth="1"/>
    <col min="1289" max="1289" width="16.140625" style="4" bestFit="1" customWidth="1"/>
    <col min="1290" max="1537" width="11.42578125" style="4"/>
    <col min="1538" max="1538" width="4.28515625" style="4" customWidth="1"/>
    <col min="1539" max="1539" width="62.140625" style="4" customWidth="1"/>
    <col min="1540" max="1540" width="14.140625" style="4" customWidth="1"/>
    <col min="1541" max="1541" width="11.42578125" style="4"/>
    <col min="1542" max="1542" width="21.42578125" style="4" customWidth="1"/>
    <col min="1543" max="1543" width="18.42578125" style="4" customWidth="1"/>
    <col min="1544" max="1544" width="16.42578125" style="4" bestFit="1" customWidth="1"/>
    <col min="1545" max="1545" width="16.140625" style="4" bestFit="1" customWidth="1"/>
    <col min="1546" max="1793" width="11.42578125" style="4"/>
    <col min="1794" max="1794" width="4.28515625" style="4" customWidth="1"/>
    <col min="1795" max="1795" width="62.140625" style="4" customWidth="1"/>
    <col min="1796" max="1796" width="14.140625" style="4" customWidth="1"/>
    <col min="1797" max="1797" width="11.42578125" style="4"/>
    <col min="1798" max="1798" width="21.42578125" style="4" customWidth="1"/>
    <col min="1799" max="1799" width="18.42578125" style="4" customWidth="1"/>
    <col min="1800" max="1800" width="16.42578125" style="4" bestFit="1" customWidth="1"/>
    <col min="1801" max="1801" width="16.140625" style="4" bestFit="1" customWidth="1"/>
    <col min="1802" max="2049" width="11.42578125" style="4"/>
    <col min="2050" max="2050" width="4.28515625" style="4" customWidth="1"/>
    <col min="2051" max="2051" width="62.140625" style="4" customWidth="1"/>
    <col min="2052" max="2052" width="14.140625" style="4" customWidth="1"/>
    <col min="2053" max="2053" width="11.42578125" style="4"/>
    <col min="2054" max="2054" width="21.42578125" style="4" customWidth="1"/>
    <col min="2055" max="2055" width="18.42578125" style="4" customWidth="1"/>
    <col min="2056" max="2056" width="16.42578125" style="4" bestFit="1" customWidth="1"/>
    <col min="2057" max="2057" width="16.140625" style="4" bestFit="1" customWidth="1"/>
    <col min="2058" max="2305" width="11.42578125" style="4"/>
    <col min="2306" max="2306" width="4.28515625" style="4" customWidth="1"/>
    <col min="2307" max="2307" width="62.140625" style="4" customWidth="1"/>
    <col min="2308" max="2308" width="14.140625" style="4" customWidth="1"/>
    <col min="2309" max="2309" width="11.42578125" style="4"/>
    <col min="2310" max="2310" width="21.42578125" style="4" customWidth="1"/>
    <col min="2311" max="2311" width="18.42578125" style="4" customWidth="1"/>
    <col min="2312" max="2312" width="16.42578125" style="4" bestFit="1" customWidth="1"/>
    <col min="2313" max="2313" width="16.140625" style="4" bestFit="1" customWidth="1"/>
    <col min="2314" max="2561" width="11.42578125" style="4"/>
    <col min="2562" max="2562" width="4.28515625" style="4" customWidth="1"/>
    <col min="2563" max="2563" width="62.140625" style="4" customWidth="1"/>
    <col min="2564" max="2564" width="14.140625" style="4" customWidth="1"/>
    <col min="2565" max="2565" width="11.42578125" style="4"/>
    <col min="2566" max="2566" width="21.42578125" style="4" customWidth="1"/>
    <col min="2567" max="2567" width="18.42578125" style="4" customWidth="1"/>
    <col min="2568" max="2568" width="16.42578125" style="4" bestFit="1" customWidth="1"/>
    <col min="2569" max="2569" width="16.140625" style="4" bestFit="1" customWidth="1"/>
    <col min="2570" max="2817" width="11.42578125" style="4"/>
    <col min="2818" max="2818" width="4.28515625" style="4" customWidth="1"/>
    <col min="2819" max="2819" width="62.140625" style="4" customWidth="1"/>
    <col min="2820" max="2820" width="14.140625" style="4" customWidth="1"/>
    <col min="2821" max="2821" width="11.42578125" style="4"/>
    <col min="2822" max="2822" width="21.42578125" style="4" customWidth="1"/>
    <col min="2823" max="2823" width="18.42578125" style="4" customWidth="1"/>
    <col min="2824" max="2824" width="16.42578125" style="4" bestFit="1" customWidth="1"/>
    <col min="2825" max="2825" width="16.140625" style="4" bestFit="1" customWidth="1"/>
    <col min="2826" max="3073" width="11.42578125" style="4"/>
    <col min="3074" max="3074" width="4.28515625" style="4" customWidth="1"/>
    <col min="3075" max="3075" width="62.140625" style="4" customWidth="1"/>
    <col min="3076" max="3076" width="14.140625" style="4" customWidth="1"/>
    <col min="3077" max="3077" width="11.42578125" style="4"/>
    <col min="3078" max="3078" width="21.42578125" style="4" customWidth="1"/>
    <col min="3079" max="3079" width="18.42578125" style="4" customWidth="1"/>
    <col min="3080" max="3080" width="16.42578125" style="4" bestFit="1" customWidth="1"/>
    <col min="3081" max="3081" width="16.140625" style="4" bestFit="1" customWidth="1"/>
    <col min="3082" max="3329" width="11.42578125" style="4"/>
    <col min="3330" max="3330" width="4.28515625" style="4" customWidth="1"/>
    <col min="3331" max="3331" width="62.140625" style="4" customWidth="1"/>
    <col min="3332" max="3332" width="14.140625" style="4" customWidth="1"/>
    <col min="3333" max="3333" width="11.42578125" style="4"/>
    <col min="3334" max="3334" width="21.42578125" style="4" customWidth="1"/>
    <col min="3335" max="3335" width="18.42578125" style="4" customWidth="1"/>
    <col min="3336" max="3336" width="16.42578125" style="4" bestFit="1" customWidth="1"/>
    <col min="3337" max="3337" width="16.140625" style="4" bestFit="1" customWidth="1"/>
    <col min="3338" max="3585" width="11.42578125" style="4"/>
    <col min="3586" max="3586" width="4.28515625" style="4" customWidth="1"/>
    <col min="3587" max="3587" width="62.140625" style="4" customWidth="1"/>
    <col min="3588" max="3588" width="14.140625" style="4" customWidth="1"/>
    <col min="3589" max="3589" width="11.42578125" style="4"/>
    <col min="3590" max="3590" width="21.42578125" style="4" customWidth="1"/>
    <col min="3591" max="3591" width="18.42578125" style="4" customWidth="1"/>
    <col min="3592" max="3592" width="16.42578125" style="4" bestFit="1" customWidth="1"/>
    <col min="3593" max="3593" width="16.140625" style="4" bestFit="1" customWidth="1"/>
    <col min="3594" max="3841" width="11.42578125" style="4"/>
    <col min="3842" max="3842" width="4.28515625" style="4" customWidth="1"/>
    <col min="3843" max="3843" width="62.140625" style="4" customWidth="1"/>
    <col min="3844" max="3844" width="14.140625" style="4" customWidth="1"/>
    <col min="3845" max="3845" width="11.42578125" style="4"/>
    <col min="3846" max="3846" width="21.42578125" style="4" customWidth="1"/>
    <col min="3847" max="3847" width="18.42578125" style="4" customWidth="1"/>
    <col min="3848" max="3848" width="16.42578125" style="4" bestFit="1" customWidth="1"/>
    <col min="3849" max="3849" width="16.140625" style="4" bestFit="1" customWidth="1"/>
    <col min="3850" max="4097" width="11.42578125" style="4"/>
    <col min="4098" max="4098" width="4.28515625" style="4" customWidth="1"/>
    <col min="4099" max="4099" width="62.140625" style="4" customWidth="1"/>
    <col min="4100" max="4100" width="14.140625" style="4" customWidth="1"/>
    <col min="4101" max="4101" width="11.42578125" style="4"/>
    <col min="4102" max="4102" width="21.42578125" style="4" customWidth="1"/>
    <col min="4103" max="4103" width="18.42578125" style="4" customWidth="1"/>
    <col min="4104" max="4104" width="16.42578125" style="4" bestFit="1" customWidth="1"/>
    <col min="4105" max="4105" width="16.140625" style="4" bestFit="1" customWidth="1"/>
    <col min="4106" max="4353" width="11.42578125" style="4"/>
    <col min="4354" max="4354" width="4.28515625" style="4" customWidth="1"/>
    <col min="4355" max="4355" width="62.140625" style="4" customWidth="1"/>
    <col min="4356" max="4356" width="14.140625" style="4" customWidth="1"/>
    <col min="4357" max="4357" width="11.42578125" style="4"/>
    <col min="4358" max="4358" width="21.42578125" style="4" customWidth="1"/>
    <col min="4359" max="4359" width="18.42578125" style="4" customWidth="1"/>
    <col min="4360" max="4360" width="16.42578125" style="4" bestFit="1" customWidth="1"/>
    <col min="4361" max="4361" width="16.140625" style="4" bestFit="1" customWidth="1"/>
    <col min="4362" max="4609" width="11.42578125" style="4"/>
    <col min="4610" max="4610" width="4.28515625" style="4" customWidth="1"/>
    <col min="4611" max="4611" width="62.140625" style="4" customWidth="1"/>
    <col min="4612" max="4612" width="14.140625" style="4" customWidth="1"/>
    <col min="4613" max="4613" width="11.42578125" style="4"/>
    <col min="4614" max="4614" width="21.42578125" style="4" customWidth="1"/>
    <col min="4615" max="4615" width="18.42578125" style="4" customWidth="1"/>
    <col min="4616" max="4616" width="16.42578125" style="4" bestFit="1" customWidth="1"/>
    <col min="4617" max="4617" width="16.140625" style="4" bestFit="1" customWidth="1"/>
    <col min="4618" max="4865" width="11.42578125" style="4"/>
    <col min="4866" max="4866" width="4.28515625" style="4" customWidth="1"/>
    <col min="4867" max="4867" width="62.140625" style="4" customWidth="1"/>
    <col min="4868" max="4868" width="14.140625" style="4" customWidth="1"/>
    <col min="4869" max="4869" width="11.42578125" style="4"/>
    <col min="4870" max="4870" width="21.42578125" style="4" customWidth="1"/>
    <col min="4871" max="4871" width="18.42578125" style="4" customWidth="1"/>
    <col min="4872" max="4872" width="16.42578125" style="4" bestFit="1" customWidth="1"/>
    <col min="4873" max="4873" width="16.140625" style="4" bestFit="1" customWidth="1"/>
    <col min="4874" max="5121" width="11.42578125" style="4"/>
    <col min="5122" max="5122" width="4.28515625" style="4" customWidth="1"/>
    <col min="5123" max="5123" width="62.140625" style="4" customWidth="1"/>
    <col min="5124" max="5124" width="14.140625" style="4" customWidth="1"/>
    <col min="5125" max="5125" width="11.42578125" style="4"/>
    <col min="5126" max="5126" width="21.42578125" style="4" customWidth="1"/>
    <col min="5127" max="5127" width="18.42578125" style="4" customWidth="1"/>
    <col min="5128" max="5128" width="16.42578125" style="4" bestFit="1" customWidth="1"/>
    <col min="5129" max="5129" width="16.140625" style="4" bestFit="1" customWidth="1"/>
    <col min="5130" max="5377" width="11.42578125" style="4"/>
    <col min="5378" max="5378" width="4.28515625" style="4" customWidth="1"/>
    <col min="5379" max="5379" width="62.140625" style="4" customWidth="1"/>
    <col min="5380" max="5380" width="14.140625" style="4" customWidth="1"/>
    <col min="5381" max="5381" width="11.42578125" style="4"/>
    <col min="5382" max="5382" width="21.42578125" style="4" customWidth="1"/>
    <col min="5383" max="5383" width="18.42578125" style="4" customWidth="1"/>
    <col min="5384" max="5384" width="16.42578125" style="4" bestFit="1" customWidth="1"/>
    <col min="5385" max="5385" width="16.140625" style="4" bestFit="1" customWidth="1"/>
    <col min="5386" max="5633" width="11.42578125" style="4"/>
    <col min="5634" max="5634" width="4.28515625" style="4" customWidth="1"/>
    <col min="5635" max="5635" width="62.140625" style="4" customWidth="1"/>
    <col min="5636" max="5636" width="14.140625" style="4" customWidth="1"/>
    <col min="5637" max="5637" width="11.42578125" style="4"/>
    <col min="5638" max="5638" width="21.42578125" style="4" customWidth="1"/>
    <col min="5639" max="5639" width="18.42578125" style="4" customWidth="1"/>
    <col min="5640" max="5640" width="16.42578125" style="4" bestFit="1" customWidth="1"/>
    <col min="5641" max="5641" width="16.140625" style="4" bestFit="1" customWidth="1"/>
    <col min="5642" max="5889" width="11.42578125" style="4"/>
    <col min="5890" max="5890" width="4.28515625" style="4" customWidth="1"/>
    <col min="5891" max="5891" width="62.140625" style="4" customWidth="1"/>
    <col min="5892" max="5892" width="14.140625" style="4" customWidth="1"/>
    <col min="5893" max="5893" width="11.42578125" style="4"/>
    <col min="5894" max="5894" width="21.42578125" style="4" customWidth="1"/>
    <col min="5895" max="5895" width="18.42578125" style="4" customWidth="1"/>
    <col min="5896" max="5896" width="16.42578125" style="4" bestFit="1" customWidth="1"/>
    <col min="5897" max="5897" width="16.140625" style="4" bestFit="1" customWidth="1"/>
    <col min="5898" max="6145" width="11.42578125" style="4"/>
    <col min="6146" max="6146" width="4.28515625" style="4" customWidth="1"/>
    <col min="6147" max="6147" width="62.140625" style="4" customWidth="1"/>
    <col min="6148" max="6148" width="14.140625" style="4" customWidth="1"/>
    <col min="6149" max="6149" width="11.42578125" style="4"/>
    <col min="6150" max="6150" width="21.42578125" style="4" customWidth="1"/>
    <col min="6151" max="6151" width="18.42578125" style="4" customWidth="1"/>
    <col min="6152" max="6152" width="16.42578125" style="4" bestFit="1" customWidth="1"/>
    <col min="6153" max="6153" width="16.140625" style="4" bestFit="1" customWidth="1"/>
    <col min="6154" max="6401" width="11.42578125" style="4"/>
    <col min="6402" max="6402" width="4.28515625" style="4" customWidth="1"/>
    <col min="6403" max="6403" width="62.140625" style="4" customWidth="1"/>
    <col min="6404" max="6404" width="14.140625" style="4" customWidth="1"/>
    <col min="6405" max="6405" width="11.42578125" style="4"/>
    <col min="6406" max="6406" width="21.42578125" style="4" customWidth="1"/>
    <col min="6407" max="6407" width="18.42578125" style="4" customWidth="1"/>
    <col min="6408" max="6408" width="16.42578125" style="4" bestFit="1" customWidth="1"/>
    <col min="6409" max="6409" width="16.140625" style="4" bestFit="1" customWidth="1"/>
    <col min="6410" max="6657" width="11.42578125" style="4"/>
    <col min="6658" max="6658" width="4.28515625" style="4" customWidth="1"/>
    <col min="6659" max="6659" width="62.140625" style="4" customWidth="1"/>
    <col min="6660" max="6660" width="14.140625" style="4" customWidth="1"/>
    <col min="6661" max="6661" width="11.42578125" style="4"/>
    <col min="6662" max="6662" width="21.42578125" style="4" customWidth="1"/>
    <col min="6663" max="6663" width="18.42578125" style="4" customWidth="1"/>
    <col min="6664" max="6664" width="16.42578125" style="4" bestFit="1" customWidth="1"/>
    <col min="6665" max="6665" width="16.140625" style="4" bestFit="1" customWidth="1"/>
    <col min="6666" max="6913" width="11.42578125" style="4"/>
    <col min="6914" max="6914" width="4.28515625" style="4" customWidth="1"/>
    <col min="6915" max="6915" width="62.140625" style="4" customWidth="1"/>
    <col min="6916" max="6916" width="14.140625" style="4" customWidth="1"/>
    <col min="6917" max="6917" width="11.42578125" style="4"/>
    <col min="6918" max="6918" width="21.42578125" style="4" customWidth="1"/>
    <col min="6919" max="6919" width="18.42578125" style="4" customWidth="1"/>
    <col min="6920" max="6920" width="16.42578125" style="4" bestFit="1" customWidth="1"/>
    <col min="6921" max="6921" width="16.140625" style="4" bestFit="1" customWidth="1"/>
    <col min="6922" max="7169" width="11.42578125" style="4"/>
    <col min="7170" max="7170" width="4.28515625" style="4" customWidth="1"/>
    <col min="7171" max="7171" width="62.140625" style="4" customWidth="1"/>
    <col min="7172" max="7172" width="14.140625" style="4" customWidth="1"/>
    <col min="7173" max="7173" width="11.42578125" style="4"/>
    <col min="7174" max="7174" width="21.42578125" style="4" customWidth="1"/>
    <col min="7175" max="7175" width="18.42578125" style="4" customWidth="1"/>
    <col min="7176" max="7176" width="16.42578125" style="4" bestFit="1" customWidth="1"/>
    <col min="7177" max="7177" width="16.140625" style="4" bestFit="1" customWidth="1"/>
    <col min="7178" max="7425" width="11.42578125" style="4"/>
    <col min="7426" max="7426" width="4.28515625" style="4" customWidth="1"/>
    <col min="7427" max="7427" width="62.140625" style="4" customWidth="1"/>
    <col min="7428" max="7428" width="14.140625" style="4" customWidth="1"/>
    <col min="7429" max="7429" width="11.42578125" style="4"/>
    <col min="7430" max="7430" width="21.42578125" style="4" customWidth="1"/>
    <col min="7431" max="7431" width="18.42578125" style="4" customWidth="1"/>
    <col min="7432" max="7432" width="16.42578125" style="4" bestFit="1" customWidth="1"/>
    <col min="7433" max="7433" width="16.140625" style="4" bestFit="1" customWidth="1"/>
    <col min="7434" max="7681" width="11.42578125" style="4"/>
    <col min="7682" max="7682" width="4.28515625" style="4" customWidth="1"/>
    <col min="7683" max="7683" width="62.140625" style="4" customWidth="1"/>
    <col min="7684" max="7684" width="14.140625" style="4" customWidth="1"/>
    <col min="7685" max="7685" width="11.42578125" style="4"/>
    <col min="7686" max="7686" width="21.42578125" style="4" customWidth="1"/>
    <col min="7687" max="7687" width="18.42578125" style="4" customWidth="1"/>
    <col min="7688" max="7688" width="16.42578125" style="4" bestFit="1" customWidth="1"/>
    <col min="7689" max="7689" width="16.140625" style="4" bestFit="1" customWidth="1"/>
    <col min="7690" max="7937" width="11.42578125" style="4"/>
    <col min="7938" max="7938" width="4.28515625" style="4" customWidth="1"/>
    <col min="7939" max="7939" width="62.140625" style="4" customWidth="1"/>
    <col min="7940" max="7940" width="14.140625" style="4" customWidth="1"/>
    <col min="7941" max="7941" width="11.42578125" style="4"/>
    <col min="7942" max="7942" width="21.42578125" style="4" customWidth="1"/>
    <col min="7943" max="7943" width="18.42578125" style="4" customWidth="1"/>
    <col min="7944" max="7944" width="16.42578125" style="4" bestFit="1" customWidth="1"/>
    <col min="7945" max="7945" width="16.140625" style="4" bestFit="1" customWidth="1"/>
    <col min="7946" max="8193" width="11.42578125" style="4"/>
    <col min="8194" max="8194" width="4.28515625" style="4" customWidth="1"/>
    <col min="8195" max="8195" width="62.140625" style="4" customWidth="1"/>
    <col min="8196" max="8196" width="14.140625" style="4" customWidth="1"/>
    <col min="8197" max="8197" width="11.42578125" style="4"/>
    <col min="8198" max="8198" width="21.42578125" style="4" customWidth="1"/>
    <col min="8199" max="8199" width="18.42578125" style="4" customWidth="1"/>
    <col min="8200" max="8200" width="16.42578125" style="4" bestFit="1" customWidth="1"/>
    <col min="8201" max="8201" width="16.140625" style="4" bestFit="1" customWidth="1"/>
    <col min="8202" max="8449" width="11.42578125" style="4"/>
    <col min="8450" max="8450" width="4.28515625" style="4" customWidth="1"/>
    <col min="8451" max="8451" width="62.140625" style="4" customWidth="1"/>
    <col min="8452" max="8452" width="14.140625" style="4" customWidth="1"/>
    <col min="8453" max="8453" width="11.42578125" style="4"/>
    <col min="8454" max="8454" width="21.42578125" style="4" customWidth="1"/>
    <col min="8455" max="8455" width="18.42578125" style="4" customWidth="1"/>
    <col min="8456" max="8456" width="16.42578125" style="4" bestFit="1" customWidth="1"/>
    <col min="8457" max="8457" width="16.140625" style="4" bestFit="1" customWidth="1"/>
    <col min="8458" max="8705" width="11.42578125" style="4"/>
    <col min="8706" max="8706" width="4.28515625" style="4" customWidth="1"/>
    <col min="8707" max="8707" width="62.140625" style="4" customWidth="1"/>
    <col min="8708" max="8708" width="14.140625" style="4" customWidth="1"/>
    <col min="8709" max="8709" width="11.42578125" style="4"/>
    <col min="8710" max="8710" width="21.42578125" style="4" customWidth="1"/>
    <col min="8711" max="8711" width="18.42578125" style="4" customWidth="1"/>
    <col min="8712" max="8712" width="16.42578125" style="4" bestFit="1" customWidth="1"/>
    <col min="8713" max="8713" width="16.140625" style="4" bestFit="1" customWidth="1"/>
    <col min="8714" max="8961" width="11.42578125" style="4"/>
    <col min="8962" max="8962" width="4.28515625" style="4" customWidth="1"/>
    <col min="8963" max="8963" width="62.140625" style="4" customWidth="1"/>
    <col min="8964" max="8964" width="14.140625" style="4" customWidth="1"/>
    <col min="8965" max="8965" width="11.42578125" style="4"/>
    <col min="8966" max="8966" width="21.42578125" style="4" customWidth="1"/>
    <col min="8967" max="8967" width="18.42578125" style="4" customWidth="1"/>
    <col min="8968" max="8968" width="16.42578125" style="4" bestFit="1" customWidth="1"/>
    <col min="8969" max="8969" width="16.140625" style="4" bestFit="1" customWidth="1"/>
    <col min="8970" max="9217" width="11.42578125" style="4"/>
    <col min="9218" max="9218" width="4.28515625" style="4" customWidth="1"/>
    <col min="9219" max="9219" width="62.140625" style="4" customWidth="1"/>
    <col min="9220" max="9220" width="14.140625" style="4" customWidth="1"/>
    <col min="9221" max="9221" width="11.42578125" style="4"/>
    <col min="9222" max="9222" width="21.42578125" style="4" customWidth="1"/>
    <col min="9223" max="9223" width="18.42578125" style="4" customWidth="1"/>
    <col min="9224" max="9224" width="16.42578125" style="4" bestFit="1" customWidth="1"/>
    <col min="9225" max="9225" width="16.140625" style="4" bestFit="1" customWidth="1"/>
    <col min="9226" max="9473" width="11.42578125" style="4"/>
    <col min="9474" max="9474" width="4.28515625" style="4" customWidth="1"/>
    <col min="9475" max="9475" width="62.140625" style="4" customWidth="1"/>
    <col min="9476" max="9476" width="14.140625" style="4" customWidth="1"/>
    <col min="9477" max="9477" width="11.42578125" style="4"/>
    <col min="9478" max="9478" width="21.42578125" style="4" customWidth="1"/>
    <col min="9479" max="9479" width="18.42578125" style="4" customWidth="1"/>
    <col min="9480" max="9480" width="16.42578125" style="4" bestFit="1" customWidth="1"/>
    <col min="9481" max="9481" width="16.140625" style="4" bestFit="1" customWidth="1"/>
    <col min="9482" max="9729" width="11.42578125" style="4"/>
    <col min="9730" max="9730" width="4.28515625" style="4" customWidth="1"/>
    <col min="9731" max="9731" width="62.140625" style="4" customWidth="1"/>
    <col min="9732" max="9732" width="14.140625" style="4" customWidth="1"/>
    <col min="9733" max="9733" width="11.42578125" style="4"/>
    <col min="9734" max="9734" width="21.42578125" style="4" customWidth="1"/>
    <col min="9735" max="9735" width="18.42578125" style="4" customWidth="1"/>
    <col min="9736" max="9736" width="16.42578125" style="4" bestFit="1" customWidth="1"/>
    <col min="9737" max="9737" width="16.140625" style="4" bestFit="1" customWidth="1"/>
    <col min="9738" max="9985" width="11.42578125" style="4"/>
    <col min="9986" max="9986" width="4.28515625" style="4" customWidth="1"/>
    <col min="9987" max="9987" width="62.140625" style="4" customWidth="1"/>
    <col min="9988" max="9988" width="14.140625" style="4" customWidth="1"/>
    <col min="9989" max="9989" width="11.42578125" style="4"/>
    <col min="9990" max="9990" width="21.42578125" style="4" customWidth="1"/>
    <col min="9991" max="9991" width="18.42578125" style="4" customWidth="1"/>
    <col min="9992" max="9992" width="16.42578125" style="4" bestFit="1" customWidth="1"/>
    <col min="9993" max="9993" width="16.140625" style="4" bestFit="1" customWidth="1"/>
    <col min="9994" max="10241" width="11.42578125" style="4"/>
    <col min="10242" max="10242" width="4.28515625" style="4" customWidth="1"/>
    <col min="10243" max="10243" width="62.140625" style="4" customWidth="1"/>
    <col min="10244" max="10244" width="14.140625" style="4" customWidth="1"/>
    <col min="10245" max="10245" width="11.42578125" style="4"/>
    <col min="10246" max="10246" width="21.42578125" style="4" customWidth="1"/>
    <col min="10247" max="10247" width="18.42578125" style="4" customWidth="1"/>
    <col min="10248" max="10248" width="16.42578125" style="4" bestFit="1" customWidth="1"/>
    <col min="10249" max="10249" width="16.140625" style="4" bestFit="1" customWidth="1"/>
    <col min="10250" max="10497" width="11.42578125" style="4"/>
    <col min="10498" max="10498" width="4.28515625" style="4" customWidth="1"/>
    <col min="10499" max="10499" width="62.140625" style="4" customWidth="1"/>
    <col min="10500" max="10500" width="14.140625" style="4" customWidth="1"/>
    <col min="10501" max="10501" width="11.42578125" style="4"/>
    <col min="10502" max="10502" width="21.42578125" style="4" customWidth="1"/>
    <col min="10503" max="10503" width="18.42578125" style="4" customWidth="1"/>
    <col min="10504" max="10504" width="16.42578125" style="4" bestFit="1" customWidth="1"/>
    <col min="10505" max="10505" width="16.140625" style="4" bestFit="1" customWidth="1"/>
    <col min="10506" max="10753" width="11.42578125" style="4"/>
    <col min="10754" max="10754" width="4.28515625" style="4" customWidth="1"/>
    <col min="10755" max="10755" width="62.140625" style="4" customWidth="1"/>
    <col min="10756" max="10756" width="14.140625" style="4" customWidth="1"/>
    <col min="10757" max="10757" width="11.42578125" style="4"/>
    <col min="10758" max="10758" width="21.42578125" style="4" customWidth="1"/>
    <col min="10759" max="10759" width="18.42578125" style="4" customWidth="1"/>
    <col min="10760" max="10760" width="16.42578125" style="4" bestFit="1" customWidth="1"/>
    <col min="10761" max="10761" width="16.140625" style="4" bestFit="1" customWidth="1"/>
    <col min="10762" max="11009" width="11.42578125" style="4"/>
    <col min="11010" max="11010" width="4.28515625" style="4" customWidth="1"/>
    <col min="11011" max="11011" width="62.140625" style="4" customWidth="1"/>
    <col min="11012" max="11012" width="14.140625" style="4" customWidth="1"/>
    <col min="11013" max="11013" width="11.42578125" style="4"/>
    <col min="11014" max="11014" width="21.42578125" style="4" customWidth="1"/>
    <col min="11015" max="11015" width="18.42578125" style="4" customWidth="1"/>
    <col min="11016" max="11016" width="16.42578125" style="4" bestFit="1" customWidth="1"/>
    <col min="11017" max="11017" width="16.140625" style="4" bestFit="1" customWidth="1"/>
    <col min="11018" max="11265" width="11.42578125" style="4"/>
    <col min="11266" max="11266" width="4.28515625" style="4" customWidth="1"/>
    <col min="11267" max="11267" width="62.140625" style="4" customWidth="1"/>
    <col min="11268" max="11268" width="14.140625" style="4" customWidth="1"/>
    <col min="11269" max="11269" width="11.42578125" style="4"/>
    <col min="11270" max="11270" width="21.42578125" style="4" customWidth="1"/>
    <col min="11271" max="11271" width="18.42578125" style="4" customWidth="1"/>
    <col min="11272" max="11272" width="16.42578125" style="4" bestFit="1" customWidth="1"/>
    <col min="11273" max="11273" width="16.140625" style="4" bestFit="1" customWidth="1"/>
    <col min="11274" max="11521" width="11.42578125" style="4"/>
    <col min="11522" max="11522" width="4.28515625" style="4" customWidth="1"/>
    <col min="11523" max="11523" width="62.140625" style="4" customWidth="1"/>
    <col min="11524" max="11524" width="14.140625" style="4" customWidth="1"/>
    <col min="11525" max="11525" width="11.42578125" style="4"/>
    <col min="11526" max="11526" width="21.42578125" style="4" customWidth="1"/>
    <col min="11527" max="11527" width="18.42578125" style="4" customWidth="1"/>
    <col min="11528" max="11528" width="16.42578125" style="4" bestFit="1" customWidth="1"/>
    <col min="11529" max="11529" width="16.140625" style="4" bestFit="1" customWidth="1"/>
    <col min="11530" max="11777" width="11.42578125" style="4"/>
    <col min="11778" max="11778" width="4.28515625" style="4" customWidth="1"/>
    <col min="11779" max="11779" width="62.140625" style="4" customWidth="1"/>
    <col min="11780" max="11780" width="14.140625" style="4" customWidth="1"/>
    <col min="11781" max="11781" width="11.42578125" style="4"/>
    <col min="11782" max="11782" width="21.42578125" style="4" customWidth="1"/>
    <col min="11783" max="11783" width="18.42578125" style="4" customWidth="1"/>
    <col min="11784" max="11784" width="16.42578125" style="4" bestFit="1" customWidth="1"/>
    <col min="11785" max="11785" width="16.140625" style="4" bestFit="1" customWidth="1"/>
    <col min="11786" max="12033" width="11.42578125" style="4"/>
    <col min="12034" max="12034" width="4.28515625" style="4" customWidth="1"/>
    <col min="12035" max="12035" width="62.140625" style="4" customWidth="1"/>
    <col min="12036" max="12036" width="14.140625" style="4" customWidth="1"/>
    <col min="12037" max="12037" width="11.42578125" style="4"/>
    <col min="12038" max="12038" width="21.42578125" style="4" customWidth="1"/>
    <col min="12039" max="12039" width="18.42578125" style="4" customWidth="1"/>
    <col min="12040" max="12040" width="16.42578125" style="4" bestFit="1" customWidth="1"/>
    <col min="12041" max="12041" width="16.140625" style="4" bestFit="1" customWidth="1"/>
    <col min="12042" max="12289" width="11.42578125" style="4"/>
    <col min="12290" max="12290" width="4.28515625" style="4" customWidth="1"/>
    <col min="12291" max="12291" width="62.140625" style="4" customWidth="1"/>
    <col min="12292" max="12292" width="14.140625" style="4" customWidth="1"/>
    <col min="12293" max="12293" width="11.42578125" style="4"/>
    <col min="12294" max="12294" width="21.42578125" style="4" customWidth="1"/>
    <col min="12295" max="12295" width="18.42578125" style="4" customWidth="1"/>
    <col min="12296" max="12296" width="16.42578125" style="4" bestFit="1" customWidth="1"/>
    <col min="12297" max="12297" width="16.140625" style="4" bestFit="1" customWidth="1"/>
    <col min="12298" max="12545" width="11.42578125" style="4"/>
    <col min="12546" max="12546" width="4.28515625" style="4" customWidth="1"/>
    <col min="12547" max="12547" width="62.140625" style="4" customWidth="1"/>
    <col min="12548" max="12548" width="14.140625" style="4" customWidth="1"/>
    <col min="12549" max="12549" width="11.42578125" style="4"/>
    <col min="12550" max="12550" width="21.42578125" style="4" customWidth="1"/>
    <col min="12551" max="12551" width="18.42578125" style="4" customWidth="1"/>
    <col min="12552" max="12552" width="16.42578125" style="4" bestFit="1" customWidth="1"/>
    <col min="12553" max="12553" width="16.140625" style="4" bestFit="1" customWidth="1"/>
    <col min="12554" max="12801" width="11.42578125" style="4"/>
    <col min="12802" max="12802" width="4.28515625" style="4" customWidth="1"/>
    <col min="12803" max="12803" width="62.140625" style="4" customWidth="1"/>
    <col min="12804" max="12804" width="14.140625" style="4" customWidth="1"/>
    <col min="12805" max="12805" width="11.42578125" style="4"/>
    <col min="12806" max="12806" width="21.42578125" style="4" customWidth="1"/>
    <col min="12807" max="12807" width="18.42578125" style="4" customWidth="1"/>
    <col min="12808" max="12808" width="16.42578125" style="4" bestFit="1" customWidth="1"/>
    <col min="12809" max="12809" width="16.140625" style="4" bestFit="1" customWidth="1"/>
    <col min="12810" max="13057" width="11.42578125" style="4"/>
    <col min="13058" max="13058" width="4.28515625" style="4" customWidth="1"/>
    <col min="13059" max="13059" width="62.140625" style="4" customWidth="1"/>
    <col min="13060" max="13060" width="14.140625" style="4" customWidth="1"/>
    <col min="13061" max="13061" width="11.42578125" style="4"/>
    <col min="13062" max="13062" width="21.42578125" style="4" customWidth="1"/>
    <col min="13063" max="13063" width="18.42578125" style="4" customWidth="1"/>
    <col min="13064" max="13064" width="16.42578125" style="4" bestFit="1" customWidth="1"/>
    <col min="13065" max="13065" width="16.140625" style="4" bestFit="1" customWidth="1"/>
    <col min="13066" max="13313" width="11.42578125" style="4"/>
    <col min="13314" max="13314" width="4.28515625" style="4" customWidth="1"/>
    <col min="13315" max="13315" width="62.140625" style="4" customWidth="1"/>
    <col min="13316" max="13316" width="14.140625" style="4" customWidth="1"/>
    <col min="13317" max="13317" width="11.42578125" style="4"/>
    <col min="13318" max="13318" width="21.42578125" style="4" customWidth="1"/>
    <col min="13319" max="13319" width="18.42578125" style="4" customWidth="1"/>
    <col min="13320" max="13320" width="16.42578125" style="4" bestFit="1" customWidth="1"/>
    <col min="13321" max="13321" width="16.140625" style="4" bestFit="1" customWidth="1"/>
    <col min="13322" max="13569" width="11.42578125" style="4"/>
    <col min="13570" max="13570" width="4.28515625" style="4" customWidth="1"/>
    <col min="13571" max="13571" width="62.140625" style="4" customWidth="1"/>
    <col min="13572" max="13572" width="14.140625" style="4" customWidth="1"/>
    <col min="13573" max="13573" width="11.42578125" style="4"/>
    <col min="13574" max="13574" width="21.42578125" style="4" customWidth="1"/>
    <col min="13575" max="13575" width="18.42578125" style="4" customWidth="1"/>
    <col min="13576" max="13576" width="16.42578125" style="4" bestFit="1" customWidth="1"/>
    <col min="13577" max="13577" width="16.140625" style="4" bestFit="1" customWidth="1"/>
    <col min="13578" max="13825" width="11.42578125" style="4"/>
    <col min="13826" max="13826" width="4.28515625" style="4" customWidth="1"/>
    <col min="13827" max="13827" width="62.140625" style="4" customWidth="1"/>
    <col min="13828" max="13828" width="14.140625" style="4" customWidth="1"/>
    <col min="13829" max="13829" width="11.42578125" style="4"/>
    <col min="13830" max="13830" width="21.42578125" style="4" customWidth="1"/>
    <col min="13831" max="13831" width="18.42578125" style="4" customWidth="1"/>
    <col min="13832" max="13832" width="16.42578125" style="4" bestFit="1" customWidth="1"/>
    <col min="13833" max="13833" width="16.140625" style="4" bestFit="1" customWidth="1"/>
    <col min="13834" max="14081" width="11.42578125" style="4"/>
    <col min="14082" max="14082" width="4.28515625" style="4" customWidth="1"/>
    <col min="14083" max="14083" width="62.140625" style="4" customWidth="1"/>
    <col min="14084" max="14084" width="14.140625" style="4" customWidth="1"/>
    <col min="14085" max="14085" width="11.42578125" style="4"/>
    <col min="14086" max="14086" width="21.42578125" style="4" customWidth="1"/>
    <col min="14087" max="14087" width="18.42578125" style="4" customWidth="1"/>
    <col min="14088" max="14088" width="16.42578125" style="4" bestFit="1" customWidth="1"/>
    <col min="14089" max="14089" width="16.140625" style="4" bestFit="1" customWidth="1"/>
    <col min="14090" max="14337" width="11.42578125" style="4"/>
    <col min="14338" max="14338" width="4.28515625" style="4" customWidth="1"/>
    <col min="14339" max="14339" width="62.140625" style="4" customWidth="1"/>
    <col min="14340" max="14340" width="14.140625" style="4" customWidth="1"/>
    <col min="14341" max="14341" width="11.42578125" style="4"/>
    <col min="14342" max="14342" width="21.42578125" style="4" customWidth="1"/>
    <col min="14343" max="14343" width="18.42578125" style="4" customWidth="1"/>
    <col min="14344" max="14344" width="16.42578125" style="4" bestFit="1" customWidth="1"/>
    <col min="14345" max="14345" width="16.140625" style="4" bestFit="1" customWidth="1"/>
    <col min="14346" max="14593" width="11.42578125" style="4"/>
    <col min="14594" max="14594" width="4.28515625" style="4" customWidth="1"/>
    <col min="14595" max="14595" width="62.140625" style="4" customWidth="1"/>
    <col min="14596" max="14596" width="14.140625" style="4" customWidth="1"/>
    <col min="14597" max="14597" width="11.42578125" style="4"/>
    <col min="14598" max="14598" width="21.42578125" style="4" customWidth="1"/>
    <col min="14599" max="14599" width="18.42578125" style="4" customWidth="1"/>
    <col min="14600" max="14600" width="16.42578125" style="4" bestFit="1" customWidth="1"/>
    <col min="14601" max="14601" width="16.140625" style="4" bestFit="1" customWidth="1"/>
    <col min="14602" max="14849" width="11.42578125" style="4"/>
    <col min="14850" max="14850" width="4.28515625" style="4" customWidth="1"/>
    <col min="14851" max="14851" width="62.140625" style="4" customWidth="1"/>
    <col min="14852" max="14852" width="14.140625" style="4" customWidth="1"/>
    <col min="14853" max="14853" width="11.42578125" style="4"/>
    <col min="14854" max="14854" width="21.42578125" style="4" customWidth="1"/>
    <col min="14855" max="14855" width="18.42578125" style="4" customWidth="1"/>
    <col min="14856" max="14856" width="16.42578125" style="4" bestFit="1" customWidth="1"/>
    <col min="14857" max="14857" width="16.140625" style="4" bestFit="1" customWidth="1"/>
    <col min="14858" max="15105" width="11.42578125" style="4"/>
    <col min="15106" max="15106" width="4.28515625" style="4" customWidth="1"/>
    <col min="15107" max="15107" width="62.140625" style="4" customWidth="1"/>
    <col min="15108" max="15108" width="14.140625" style="4" customWidth="1"/>
    <col min="15109" max="15109" width="11.42578125" style="4"/>
    <col min="15110" max="15110" width="21.42578125" style="4" customWidth="1"/>
    <col min="15111" max="15111" width="18.42578125" style="4" customWidth="1"/>
    <col min="15112" max="15112" width="16.42578125" style="4" bestFit="1" customWidth="1"/>
    <col min="15113" max="15113" width="16.140625" style="4" bestFit="1" customWidth="1"/>
    <col min="15114" max="15361" width="11.42578125" style="4"/>
    <col min="15362" max="15362" width="4.28515625" style="4" customWidth="1"/>
    <col min="15363" max="15363" width="62.140625" style="4" customWidth="1"/>
    <col min="15364" max="15364" width="14.140625" style="4" customWidth="1"/>
    <col min="15365" max="15365" width="11.42578125" style="4"/>
    <col min="15366" max="15366" width="21.42578125" style="4" customWidth="1"/>
    <col min="15367" max="15367" width="18.42578125" style="4" customWidth="1"/>
    <col min="15368" max="15368" width="16.42578125" style="4" bestFit="1" customWidth="1"/>
    <col min="15369" max="15369" width="16.140625" style="4" bestFit="1" customWidth="1"/>
    <col min="15370" max="15617" width="11.42578125" style="4"/>
    <col min="15618" max="15618" width="4.28515625" style="4" customWidth="1"/>
    <col min="15619" max="15619" width="62.140625" style="4" customWidth="1"/>
    <col min="15620" max="15620" width="14.140625" style="4" customWidth="1"/>
    <col min="15621" max="15621" width="11.42578125" style="4"/>
    <col min="15622" max="15622" width="21.42578125" style="4" customWidth="1"/>
    <col min="15623" max="15623" width="18.42578125" style="4" customWidth="1"/>
    <col min="15624" max="15624" width="16.42578125" style="4" bestFit="1" customWidth="1"/>
    <col min="15625" max="15625" width="16.140625" style="4" bestFit="1" customWidth="1"/>
    <col min="15626" max="15873" width="11.42578125" style="4"/>
    <col min="15874" max="15874" width="4.28515625" style="4" customWidth="1"/>
    <col min="15875" max="15875" width="62.140625" style="4" customWidth="1"/>
    <col min="15876" max="15876" width="14.140625" style="4" customWidth="1"/>
    <col min="15877" max="15877" width="11.42578125" style="4"/>
    <col min="15878" max="15878" width="21.42578125" style="4" customWidth="1"/>
    <col min="15879" max="15879" width="18.42578125" style="4" customWidth="1"/>
    <col min="15880" max="15880" width="16.42578125" style="4" bestFit="1" customWidth="1"/>
    <col min="15881" max="15881" width="16.140625" style="4" bestFit="1" customWidth="1"/>
    <col min="15882" max="16129" width="11.42578125" style="4"/>
    <col min="16130" max="16130" width="4.28515625" style="4" customWidth="1"/>
    <col min="16131" max="16131" width="62.140625" style="4" customWidth="1"/>
    <col min="16132" max="16132" width="14.140625" style="4" customWidth="1"/>
    <col min="16133" max="16133" width="11.42578125" style="4"/>
    <col min="16134" max="16134" width="21.42578125" style="4" customWidth="1"/>
    <col min="16135" max="16135" width="18.42578125" style="4" customWidth="1"/>
    <col min="16136" max="16136" width="16.42578125" style="4" bestFit="1" customWidth="1"/>
    <col min="16137" max="16137" width="16.140625" style="4" bestFit="1" customWidth="1"/>
    <col min="16138" max="16384" width="11.42578125" style="4"/>
  </cols>
  <sheetData>
    <row r="3" spans="1:9" ht="15.75">
      <c r="A3" s="184" t="s">
        <v>0</v>
      </c>
      <c r="B3" s="184"/>
      <c r="C3" s="184"/>
      <c r="D3" s="184"/>
      <c r="E3" s="184"/>
      <c r="F3" s="184"/>
      <c r="G3" s="184"/>
      <c r="H3" s="184"/>
    </row>
    <row r="4" spans="1:9" ht="15.75">
      <c r="A4" s="184" t="s">
        <v>112</v>
      </c>
      <c r="B4" s="184"/>
      <c r="C4" s="184"/>
      <c r="D4" s="184"/>
      <c r="E4" s="184"/>
      <c r="F4" s="184"/>
      <c r="G4" s="184"/>
      <c r="H4" s="184"/>
    </row>
    <row r="5" spans="1:9" ht="15.75">
      <c r="A5" s="182" t="s">
        <v>113</v>
      </c>
      <c r="B5" s="182"/>
      <c r="C5" s="182"/>
      <c r="D5" s="182"/>
      <c r="E5" s="182"/>
      <c r="F5" s="182"/>
      <c r="G5" s="182"/>
      <c r="H5" s="182"/>
      <c r="I5" s="168"/>
    </row>
    <row r="6" spans="1:9" ht="15.75">
      <c r="A6" s="183" t="s">
        <v>416</v>
      </c>
      <c r="B6" s="183"/>
      <c r="C6" s="183"/>
      <c r="D6" s="183"/>
      <c r="E6" s="183"/>
      <c r="F6" s="183"/>
      <c r="G6" s="183"/>
      <c r="H6" s="183"/>
      <c r="I6" s="169"/>
    </row>
    <row r="7" spans="1:9">
      <c r="B7" s="55"/>
      <c r="C7" s="55"/>
      <c r="D7" s="55"/>
      <c r="E7" s="55"/>
      <c r="F7" s="55"/>
      <c r="G7" s="55"/>
    </row>
    <row r="8" spans="1:9">
      <c r="B8" s="54" t="s">
        <v>114</v>
      </c>
      <c r="F8" s="176">
        <v>2013</v>
      </c>
      <c r="G8" s="176"/>
      <c r="H8" s="176">
        <v>2012</v>
      </c>
      <c r="I8" s="176"/>
    </row>
    <row r="9" spans="1:9">
      <c r="B9" s="54" t="s">
        <v>115</v>
      </c>
      <c r="F9" s="5"/>
    </row>
    <row r="10" spans="1:9">
      <c r="B10" s="54" t="s">
        <v>5</v>
      </c>
      <c r="F10" s="5"/>
    </row>
    <row r="11" spans="1:9">
      <c r="B11" s="54"/>
      <c r="C11" s="7" t="s">
        <v>6</v>
      </c>
      <c r="D11" s="7"/>
      <c r="E11" s="7"/>
      <c r="F11" s="5">
        <v>99350939.620000005</v>
      </c>
      <c r="H11" s="17">
        <v>52437519.5</v>
      </c>
      <c r="I11"/>
    </row>
    <row r="12" spans="1:9">
      <c r="B12" s="54"/>
      <c r="C12" s="7" t="s">
        <v>7</v>
      </c>
      <c r="D12" s="7"/>
      <c r="E12" s="7"/>
      <c r="F12" s="5">
        <v>202486930</v>
      </c>
      <c r="H12" s="17">
        <v>202034168</v>
      </c>
      <c r="I12"/>
    </row>
    <row r="13" spans="1:9">
      <c r="B13" s="54"/>
      <c r="C13" s="7" t="s">
        <v>8</v>
      </c>
      <c r="D13" s="7"/>
      <c r="E13" s="7"/>
      <c r="F13" s="5">
        <v>59986343.859999999</v>
      </c>
      <c r="H13" s="17">
        <v>26005409</v>
      </c>
      <c r="I13"/>
    </row>
    <row r="14" spans="1:9">
      <c r="B14" s="54"/>
      <c r="C14" s="7" t="s">
        <v>9</v>
      </c>
      <c r="D14" s="7"/>
      <c r="E14" s="7"/>
      <c r="F14" s="5">
        <v>571724616</v>
      </c>
      <c r="H14" s="17">
        <v>578780548.19000006</v>
      </c>
      <c r="I14"/>
    </row>
    <row r="15" spans="1:9">
      <c r="B15" s="54"/>
      <c r="C15" s="7" t="s">
        <v>10</v>
      </c>
      <c r="D15" s="7"/>
      <c r="E15" s="7"/>
      <c r="F15" s="8">
        <v>0</v>
      </c>
      <c r="H15" s="22">
        <v>44400198.189999998</v>
      </c>
      <c r="I15"/>
    </row>
    <row r="16" spans="1:9">
      <c r="B16" s="54"/>
      <c r="C16" s="7"/>
      <c r="D16" s="7"/>
      <c r="E16" s="7"/>
      <c r="F16" s="8"/>
      <c r="H16" s="22"/>
      <c r="I16"/>
    </row>
    <row r="17" spans="2:9" hidden="1">
      <c r="B17" s="54" t="s">
        <v>11</v>
      </c>
      <c r="C17" s="7"/>
      <c r="D17" s="7"/>
      <c r="E17" s="7"/>
      <c r="F17" s="8">
        <v>0</v>
      </c>
      <c r="H17" s="22">
        <v>0</v>
      </c>
      <c r="I17"/>
    </row>
    <row r="18" spans="2:9">
      <c r="B18" s="54" t="s">
        <v>12</v>
      </c>
      <c r="C18" s="7"/>
      <c r="D18" s="7"/>
      <c r="E18" s="7"/>
      <c r="F18" s="8">
        <v>366929351.33999997</v>
      </c>
      <c r="G18" s="56"/>
      <c r="H18" s="22">
        <v>358956619.73000002</v>
      </c>
      <c r="I18" s="20"/>
    </row>
    <row r="19" spans="2:9">
      <c r="B19" s="54" t="s">
        <v>13</v>
      </c>
      <c r="C19" s="7"/>
      <c r="D19" s="7"/>
      <c r="E19" s="7"/>
      <c r="F19" s="8">
        <v>35896111.32</v>
      </c>
      <c r="G19" s="56"/>
      <c r="H19" s="22">
        <v>100410284.47</v>
      </c>
      <c r="I19" s="20"/>
    </row>
    <row r="20" spans="2:9">
      <c r="B20" s="54" t="s">
        <v>14</v>
      </c>
      <c r="C20" s="7"/>
      <c r="D20" s="7"/>
      <c r="E20" s="7"/>
      <c r="F20" s="8">
        <v>250672962.97999999</v>
      </c>
      <c r="G20" s="56"/>
      <c r="H20" s="22">
        <v>303172531.38</v>
      </c>
      <c r="I20" s="20"/>
    </row>
    <row r="21" spans="2:9">
      <c r="B21" s="54" t="s">
        <v>15</v>
      </c>
      <c r="C21" s="7"/>
      <c r="D21" s="7"/>
      <c r="E21" s="7"/>
      <c r="F21" s="8"/>
      <c r="G21" s="56"/>
      <c r="H21" s="22"/>
      <c r="I21" s="20"/>
    </row>
    <row r="22" spans="2:9">
      <c r="B22" s="54"/>
      <c r="C22" s="7" t="s">
        <v>16</v>
      </c>
      <c r="D22" s="7"/>
      <c r="E22" s="7"/>
      <c r="F22" s="8">
        <v>7006219353.8999996</v>
      </c>
      <c r="G22" s="56"/>
      <c r="H22" s="22">
        <v>6009955758.1000004</v>
      </c>
      <c r="I22" s="20"/>
    </row>
    <row r="23" spans="2:9">
      <c r="B23" s="54"/>
      <c r="C23" s="7" t="s">
        <v>17</v>
      </c>
      <c r="D23" s="7"/>
      <c r="E23" s="7"/>
      <c r="F23" s="8">
        <v>7800029125.7600002</v>
      </c>
      <c r="G23" s="56"/>
      <c r="H23" s="22">
        <v>7413326155.0699997</v>
      </c>
      <c r="I23" s="20"/>
    </row>
    <row r="24" spans="2:9">
      <c r="B24" s="54"/>
      <c r="C24" s="7" t="s">
        <v>18</v>
      </c>
      <c r="D24" s="7"/>
      <c r="E24" s="7"/>
      <c r="F24" s="8">
        <v>2978324481.9899998</v>
      </c>
      <c r="G24" s="56"/>
      <c r="H24" s="22">
        <v>1565194233.03</v>
      </c>
      <c r="I24" s="20"/>
    </row>
    <row r="25" spans="2:9">
      <c r="B25" s="54" t="s">
        <v>19</v>
      </c>
      <c r="C25" s="7"/>
      <c r="D25" s="7"/>
      <c r="E25" s="7"/>
      <c r="F25" s="8"/>
      <c r="G25" s="56"/>
      <c r="H25" s="22"/>
      <c r="I25" s="20"/>
    </row>
    <row r="26" spans="2:9">
      <c r="B26" s="54"/>
      <c r="C26" s="7" t="s">
        <v>20</v>
      </c>
      <c r="D26" s="7"/>
      <c r="E26" s="7"/>
      <c r="F26" s="8">
        <v>1158748204.8299999</v>
      </c>
      <c r="G26" s="8"/>
      <c r="H26" s="22">
        <v>1058883785.8099999</v>
      </c>
      <c r="I26" s="22"/>
    </row>
    <row r="27" spans="2:9">
      <c r="B27" s="54" t="s">
        <v>21</v>
      </c>
      <c r="C27" s="7"/>
      <c r="D27" s="7"/>
      <c r="E27" s="7"/>
      <c r="F27" s="8"/>
      <c r="G27" s="56"/>
      <c r="H27" s="22"/>
      <c r="I27" s="20"/>
    </row>
    <row r="28" spans="2:9">
      <c r="B28" s="54"/>
      <c r="C28" s="7" t="s">
        <v>116</v>
      </c>
      <c r="D28" s="7"/>
      <c r="E28" s="7"/>
      <c r="F28" s="8"/>
      <c r="G28" s="56"/>
      <c r="H28" s="22"/>
      <c r="I28" s="20"/>
    </row>
    <row r="29" spans="2:9">
      <c r="B29" s="54"/>
      <c r="C29" s="4" t="s">
        <v>117</v>
      </c>
      <c r="F29" s="8">
        <v>13983375.98</v>
      </c>
      <c r="G29" s="56"/>
      <c r="H29" s="22">
        <v>20329356.760000002</v>
      </c>
      <c r="I29" s="20"/>
    </row>
    <row r="30" spans="2:9">
      <c r="C30" s="7" t="s">
        <v>118</v>
      </c>
      <c r="D30" s="7"/>
      <c r="E30" s="7"/>
      <c r="F30" s="8">
        <v>286891458</v>
      </c>
      <c r="G30" s="8"/>
      <c r="H30" s="22">
        <v>0</v>
      </c>
      <c r="I30" s="22"/>
    </row>
    <row r="31" spans="2:9">
      <c r="B31" s="57" t="s">
        <v>119</v>
      </c>
      <c r="C31" s="7"/>
      <c r="D31" s="7"/>
      <c r="E31" s="7"/>
      <c r="F31" s="11">
        <f>SUM(F11:F30)</f>
        <v>20831243255.579998</v>
      </c>
      <c r="H31" s="58">
        <f>SUM(H11:H30)</f>
        <v>17733886567.23</v>
      </c>
      <c r="I31"/>
    </row>
    <row r="32" spans="2:9">
      <c r="B32" s="57" t="s">
        <v>120</v>
      </c>
      <c r="C32" s="7"/>
      <c r="D32" s="7"/>
      <c r="E32" s="7"/>
      <c r="F32" s="13"/>
      <c r="H32" s="59"/>
      <c r="I32"/>
    </row>
    <row r="33" spans="2:9">
      <c r="B33" s="54"/>
      <c r="C33" s="7" t="s">
        <v>28</v>
      </c>
      <c r="D33" s="7"/>
      <c r="E33" s="7"/>
      <c r="F33" s="8">
        <v>5719639306.54</v>
      </c>
      <c r="H33" s="22">
        <v>5541872332.6099997</v>
      </c>
      <c r="I33"/>
    </row>
    <row r="34" spans="2:9">
      <c r="B34" s="54"/>
      <c r="C34" s="7" t="s">
        <v>29</v>
      </c>
      <c r="D34" s="7"/>
      <c r="E34" s="7"/>
      <c r="F34" s="8">
        <v>379328682.95999998</v>
      </c>
      <c r="H34" s="22">
        <v>456828039.94</v>
      </c>
      <c r="I34"/>
    </row>
    <row r="35" spans="2:9">
      <c r="B35" s="54"/>
      <c r="C35" s="7" t="s">
        <v>30</v>
      </c>
      <c r="D35" s="7"/>
      <c r="E35" s="7"/>
      <c r="F35" s="8">
        <v>820232610.71000004</v>
      </c>
      <c r="G35" s="5"/>
      <c r="H35" s="22">
        <v>1175413600.48</v>
      </c>
      <c r="I35" s="17"/>
    </row>
    <row r="36" spans="2:9">
      <c r="B36" s="54" t="s">
        <v>31</v>
      </c>
      <c r="C36" s="7"/>
      <c r="D36" s="7"/>
      <c r="E36" s="7"/>
      <c r="F36" s="8"/>
      <c r="H36" s="22"/>
      <c r="I36"/>
    </row>
    <row r="37" spans="2:9">
      <c r="B37" s="54"/>
      <c r="C37" s="7" t="s">
        <v>32</v>
      </c>
      <c r="D37" s="7"/>
      <c r="E37" s="7"/>
      <c r="F37" s="8">
        <v>7205938076.8299999</v>
      </c>
      <c r="H37" s="22">
        <v>7112461681.1099997</v>
      </c>
      <c r="I37"/>
    </row>
    <row r="38" spans="2:9">
      <c r="B38" s="54"/>
      <c r="C38" s="7" t="s">
        <v>33</v>
      </c>
      <c r="D38" s="7"/>
      <c r="E38" s="7"/>
      <c r="F38" s="8">
        <v>422712244.99000001</v>
      </c>
      <c r="G38" s="5"/>
      <c r="H38" s="22">
        <v>409355277.19999999</v>
      </c>
      <c r="I38" s="17"/>
    </row>
    <row r="39" spans="2:9">
      <c r="B39" s="54" t="s">
        <v>34</v>
      </c>
      <c r="C39" s="7"/>
      <c r="D39" s="7"/>
      <c r="E39" s="7"/>
      <c r="F39" s="8"/>
      <c r="G39" s="5"/>
      <c r="H39" s="22"/>
      <c r="I39" s="17"/>
    </row>
    <row r="40" spans="2:9">
      <c r="B40" s="54"/>
      <c r="C40" s="7" t="s">
        <v>16</v>
      </c>
      <c r="D40" s="7"/>
      <c r="E40" s="7"/>
      <c r="F40" s="8">
        <v>1790847573.52</v>
      </c>
      <c r="G40" s="5"/>
      <c r="H40" s="22">
        <v>1652091991.6199999</v>
      </c>
      <c r="I40" s="17"/>
    </row>
    <row r="41" spans="2:9">
      <c r="B41" s="54"/>
      <c r="C41" s="7" t="s">
        <v>35</v>
      </c>
      <c r="D41" s="7"/>
      <c r="E41" s="7"/>
      <c r="F41" s="8">
        <v>1721518831.8299999</v>
      </c>
      <c r="H41" s="22">
        <v>1598701999.47</v>
      </c>
      <c r="I41"/>
    </row>
    <row r="42" spans="2:9">
      <c r="B42" s="54"/>
      <c r="C42" s="7" t="s">
        <v>18</v>
      </c>
      <c r="D42" s="7"/>
      <c r="E42" s="7"/>
      <c r="F42" s="8">
        <v>102322645.40000001</v>
      </c>
      <c r="G42" s="5"/>
      <c r="H42" s="22">
        <v>51330455.420000002</v>
      </c>
      <c r="I42" s="17"/>
    </row>
    <row r="43" spans="2:9">
      <c r="B43" s="54" t="s">
        <v>36</v>
      </c>
      <c r="C43" s="7"/>
      <c r="D43" s="7"/>
      <c r="E43" s="7"/>
      <c r="F43" s="8">
        <v>129724556.90000001</v>
      </c>
      <c r="H43" s="22">
        <v>124844243.12</v>
      </c>
      <c r="I43"/>
    </row>
    <row r="44" spans="2:9">
      <c r="B44" s="54" t="s">
        <v>37</v>
      </c>
      <c r="C44" s="7"/>
      <c r="D44" s="7"/>
      <c r="E44" s="7"/>
      <c r="F44" s="8">
        <v>444376101.85000002</v>
      </c>
      <c r="H44" s="22">
        <v>676374276.46000004</v>
      </c>
      <c r="I44"/>
    </row>
    <row r="45" spans="2:9">
      <c r="B45" s="54" t="s">
        <v>121</v>
      </c>
      <c r="C45" s="7"/>
      <c r="D45" s="7"/>
      <c r="E45" s="7"/>
      <c r="F45" s="60">
        <f>SUM(F33:F44)</f>
        <v>18736640631.530003</v>
      </c>
      <c r="H45" s="61">
        <f>SUM(H33:H44)</f>
        <v>18799273897.429996</v>
      </c>
      <c r="I45"/>
    </row>
    <row r="46" spans="2:9">
      <c r="B46" s="54" t="s">
        <v>122</v>
      </c>
      <c r="C46" s="7"/>
      <c r="D46" s="7"/>
      <c r="E46" s="7"/>
      <c r="F46" s="5"/>
      <c r="G46" s="62">
        <f>+F31-F45</f>
        <v>2094602624.0499954</v>
      </c>
      <c r="H46" s="17"/>
      <c r="I46" s="63">
        <f>+H31-H45</f>
        <v>-1065387330.1999969</v>
      </c>
    </row>
    <row r="47" spans="2:9">
      <c r="G47" s="54"/>
      <c r="H47"/>
      <c r="I47" s="1"/>
    </row>
    <row r="48" spans="2:9">
      <c r="B48" s="54" t="s">
        <v>123</v>
      </c>
      <c r="G48" s="54"/>
      <c r="H48"/>
      <c r="I48" s="1"/>
    </row>
    <row r="49" spans="2:9">
      <c r="B49" s="54" t="s">
        <v>124</v>
      </c>
      <c r="G49" s="54"/>
      <c r="H49"/>
      <c r="I49" s="1"/>
    </row>
    <row r="50" spans="2:9">
      <c r="B50" s="54" t="s">
        <v>125</v>
      </c>
      <c r="G50" s="54"/>
      <c r="H50"/>
      <c r="I50" s="1"/>
    </row>
    <row r="51" spans="2:9">
      <c r="B51" s="64" t="s">
        <v>126</v>
      </c>
      <c r="C51" s="64"/>
      <c r="D51" s="64"/>
      <c r="E51" s="64"/>
      <c r="F51" s="8">
        <v>0</v>
      </c>
      <c r="G51" s="54"/>
      <c r="H51" s="22">
        <v>288420972.13999999</v>
      </c>
      <c r="I51" s="1"/>
    </row>
    <row r="52" spans="2:9">
      <c r="B52" s="64" t="s">
        <v>127</v>
      </c>
      <c r="C52" s="64"/>
      <c r="D52" s="64"/>
      <c r="E52" s="64"/>
      <c r="F52" s="8">
        <v>25622708.620000001</v>
      </c>
      <c r="G52" s="54"/>
      <c r="H52" s="22">
        <v>-460014.96</v>
      </c>
      <c r="I52" s="1"/>
    </row>
    <row r="53" spans="2:9">
      <c r="B53" s="64" t="s">
        <v>128</v>
      </c>
      <c r="C53" s="64"/>
      <c r="D53" s="64"/>
      <c r="E53" s="64"/>
      <c r="F53" s="8">
        <v>-259438083.93000001</v>
      </c>
      <c r="G53" s="54"/>
      <c r="H53" s="22">
        <v>0</v>
      </c>
      <c r="I53" s="1"/>
    </row>
    <row r="54" spans="2:9">
      <c r="B54" s="65" t="s">
        <v>129</v>
      </c>
      <c r="C54" s="64"/>
      <c r="D54" s="64"/>
      <c r="E54" s="64"/>
      <c r="F54" s="60">
        <f>SUM(F51:F53)</f>
        <v>-233815375.31</v>
      </c>
      <c r="G54" s="54"/>
      <c r="H54" s="61">
        <f>SUM(H51:H53)</f>
        <v>287960957.18000001</v>
      </c>
      <c r="I54" s="1"/>
    </row>
    <row r="55" spans="2:9">
      <c r="B55" s="54" t="s">
        <v>130</v>
      </c>
      <c r="F55" s="8"/>
      <c r="G55" s="62"/>
      <c r="H55" s="22"/>
      <c r="I55" s="1"/>
    </row>
    <row r="56" spans="2:9">
      <c r="B56" s="64" t="s">
        <v>131</v>
      </c>
      <c r="F56" s="8">
        <v>0</v>
      </c>
      <c r="G56" s="62"/>
      <c r="H56" s="22">
        <v>281020972.13999999</v>
      </c>
      <c r="I56" s="1"/>
    </row>
    <row r="57" spans="2:9">
      <c r="B57" s="65" t="s">
        <v>121</v>
      </c>
      <c r="F57" s="60">
        <f>+F56</f>
        <v>0</v>
      </c>
      <c r="G57" s="54"/>
      <c r="H57" s="61">
        <f>+H56</f>
        <v>281020972.13999999</v>
      </c>
      <c r="I57" s="1"/>
    </row>
    <row r="58" spans="2:9">
      <c r="B58" s="54" t="s">
        <v>132</v>
      </c>
      <c r="F58" s="8"/>
      <c r="G58" s="62">
        <f>+F54-F57</f>
        <v>-233815375.31</v>
      </c>
      <c r="H58" s="22"/>
      <c r="I58" s="63">
        <f>+H54-H57</f>
        <v>6939985.0400000215</v>
      </c>
    </row>
    <row r="59" spans="2:9">
      <c r="H59"/>
      <c r="I59"/>
    </row>
    <row r="60" spans="2:9">
      <c r="B60" s="54" t="s">
        <v>133</v>
      </c>
      <c r="F60" s="8"/>
      <c r="H60" s="22"/>
      <c r="I60"/>
    </row>
    <row r="61" spans="2:9">
      <c r="B61" s="54" t="s">
        <v>124</v>
      </c>
      <c r="F61" s="8"/>
      <c r="H61" s="22"/>
      <c r="I61"/>
    </row>
    <row r="62" spans="2:9">
      <c r="B62" s="4" t="s">
        <v>134</v>
      </c>
      <c r="F62" s="8"/>
      <c r="H62" s="22"/>
      <c r="I62"/>
    </row>
    <row r="63" spans="2:9">
      <c r="B63" s="4" t="s">
        <v>135</v>
      </c>
      <c r="F63" s="8">
        <v>286891458</v>
      </c>
      <c r="H63" s="22">
        <v>8464483.6199999992</v>
      </c>
      <c r="I63"/>
    </row>
    <row r="64" spans="2:9">
      <c r="B64" s="4" t="s">
        <v>136</v>
      </c>
      <c r="F64" s="8">
        <f>451558266.19+46238536.13+3687953.89</f>
        <v>501484756.20999998</v>
      </c>
      <c r="H64" s="22">
        <v>1032314389.1900001</v>
      </c>
      <c r="I64"/>
    </row>
    <row r="65" spans="2:9">
      <c r="B65" s="4" t="s">
        <v>137</v>
      </c>
      <c r="F65" s="8">
        <v>47819793.840000004</v>
      </c>
      <c r="G65" s="5"/>
      <c r="H65" s="22">
        <v>149021421.09999999</v>
      </c>
      <c r="I65"/>
    </row>
    <row r="66" spans="2:9">
      <c r="B66" s="54" t="s">
        <v>119</v>
      </c>
      <c r="F66" s="60">
        <f>SUM(F63:F65)</f>
        <v>836196008.05000007</v>
      </c>
      <c r="H66" s="61">
        <f>SUM(H63:H65)</f>
        <v>1189800293.9100001</v>
      </c>
      <c r="I66"/>
    </row>
    <row r="67" spans="2:9">
      <c r="B67" s="54" t="s">
        <v>130</v>
      </c>
      <c r="F67" s="8"/>
      <c r="H67" s="22"/>
      <c r="I67"/>
    </row>
    <row r="68" spans="2:9">
      <c r="B68" s="4" t="s">
        <v>138</v>
      </c>
      <c r="F68" s="8">
        <f>45775909.06+21698093.55+624436+41978.55</f>
        <v>68140417.159999996</v>
      </c>
      <c r="G68" s="5"/>
      <c r="H68" s="22">
        <v>66551652.07</v>
      </c>
      <c r="I68"/>
    </row>
    <row r="69" spans="2:9">
      <c r="B69" s="4" t="s">
        <v>139</v>
      </c>
      <c r="F69" s="8"/>
      <c r="H69" s="22"/>
      <c r="I69"/>
    </row>
    <row r="70" spans="2:9">
      <c r="B70" s="4" t="s">
        <v>140</v>
      </c>
      <c r="F70" s="22">
        <v>27453374.07</v>
      </c>
      <c r="G70" s="5"/>
      <c r="H70" s="22">
        <v>31976094.329999998</v>
      </c>
      <c r="I70"/>
    </row>
    <row r="71" spans="2:9">
      <c r="B71" s="4" t="s">
        <v>141</v>
      </c>
      <c r="F71" s="8">
        <f>20267058.31+7260000</f>
        <v>27527058.309999999</v>
      </c>
      <c r="H71" s="22">
        <v>138944273.81</v>
      </c>
      <c r="I71"/>
    </row>
    <row r="72" spans="2:9">
      <c r="B72" s="54" t="s">
        <v>121</v>
      </c>
      <c r="F72" s="60">
        <f>SUM(F68:F71)</f>
        <v>123120849.53999999</v>
      </c>
      <c r="H72" s="61">
        <f>SUM(H68:H71)</f>
        <v>237472020.21000001</v>
      </c>
      <c r="I72"/>
    </row>
    <row r="73" spans="2:9">
      <c r="B73" s="54" t="s">
        <v>142</v>
      </c>
      <c r="F73" s="8"/>
      <c r="G73" s="62">
        <f>+F66-F72</f>
        <v>713075158.51000011</v>
      </c>
      <c r="H73" s="22"/>
      <c r="I73" s="63">
        <f>+H66-H72</f>
        <v>952328273.70000005</v>
      </c>
    </row>
    <row r="74" spans="2:9">
      <c r="F74" s="8"/>
      <c r="H74" s="22"/>
      <c r="I74"/>
    </row>
    <row r="75" spans="2:9">
      <c r="F75" s="8"/>
      <c r="H75" s="22"/>
      <c r="I75"/>
    </row>
    <row r="76" spans="2:9">
      <c r="B76" s="54" t="s">
        <v>143</v>
      </c>
      <c r="G76" s="62">
        <f>+G46+G58+G73</f>
        <v>2573862407.2499957</v>
      </c>
      <c r="H76"/>
      <c r="I76" s="63">
        <f>SUM(I46:I75)</f>
        <v>-106119071.45999694</v>
      </c>
    </row>
    <row r="77" spans="2:9">
      <c r="B77" s="54" t="s">
        <v>144</v>
      </c>
      <c r="G77" s="62">
        <v>223442793.34</v>
      </c>
      <c r="H77"/>
      <c r="I77" s="63">
        <v>1276372312.6099999</v>
      </c>
    </row>
    <row r="78" spans="2:9">
      <c r="B78" s="54" t="s">
        <v>145</v>
      </c>
      <c r="G78" s="62">
        <f>+G76+G77</f>
        <v>2797305200.5899959</v>
      </c>
      <c r="H78"/>
      <c r="I78" s="63">
        <f>SUM(I76:I77)</f>
        <v>1170253241.150003</v>
      </c>
    </row>
    <row r="79" spans="2:9">
      <c r="B79" s="54"/>
      <c r="G79" s="66"/>
    </row>
    <row r="80" spans="2:9">
      <c r="B80" s="54"/>
      <c r="G80" s="62"/>
    </row>
  </sheetData>
  <mergeCells count="6">
    <mergeCell ref="A5:H5"/>
    <mergeCell ref="A6:H6"/>
    <mergeCell ref="F8:G8"/>
    <mergeCell ref="H8:I8"/>
    <mergeCell ref="A3:H3"/>
    <mergeCell ref="A4:H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1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4"/>
  <sheetViews>
    <sheetView workbookViewId="0">
      <selection activeCell="A3" sqref="A3:F3"/>
    </sheetView>
  </sheetViews>
  <sheetFormatPr baseColWidth="10" defaultRowHeight="15"/>
  <cols>
    <col min="1" max="1" width="72.5703125" style="20" customWidth="1"/>
    <col min="2" max="2" width="22.28515625" style="20" customWidth="1"/>
    <col min="3" max="3" width="25" style="20" customWidth="1"/>
    <col min="4" max="4" width="19.140625" style="20" customWidth="1"/>
    <col min="5" max="5" width="16.7109375" style="20" customWidth="1"/>
    <col min="6" max="6" width="17" style="20" customWidth="1"/>
    <col min="7" max="7" width="11.42578125" style="20"/>
    <col min="8" max="9" width="15.85546875" style="20" bestFit="1" customWidth="1"/>
    <col min="10" max="256" width="11.42578125" style="20"/>
    <col min="257" max="257" width="72.5703125" style="20" customWidth="1"/>
    <col min="258" max="258" width="22.28515625" style="20" customWidth="1"/>
    <col min="259" max="259" width="25" style="20" customWidth="1"/>
    <col min="260" max="260" width="19.140625" style="20" customWidth="1"/>
    <col min="261" max="261" width="16.7109375" style="20" customWidth="1"/>
    <col min="262" max="262" width="17" style="20" customWidth="1"/>
    <col min="263" max="263" width="11.42578125" style="20"/>
    <col min="264" max="265" width="15.85546875" style="20" bestFit="1" customWidth="1"/>
    <col min="266" max="512" width="11.42578125" style="20"/>
    <col min="513" max="513" width="72.5703125" style="20" customWidth="1"/>
    <col min="514" max="514" width="22.28515625" style="20" customWidth="1"/>
    <col min="515" max="515" width="25" style="20" customWidth="1"/>
    <col min="516" max="516" width="19.140625" style="20" customWidth="1"/>
    <col min="517" max="517" width="16.7109375" style="20" customWidth="1"/>
    <col min="518" max="518" width="17" style="20" customWidth="1"/>
    <col min="519" max="519" width="11.42578125" style="20"/>
    <col min="520" max="521" width="15.85546875" style="20" bestFit="1" customWidth="1"/>
    <col min="522" max="768" width="11.42578125" style="20"/>
    <col min="769" max="769" width="72.5703125" style="20" customWidth="1"/>
    <col min="770" max="770" width="22.28515625" style="20" customWidth="1"/>
    <col min="771" max="771" width="25" style="20" customWidth="1"/>
    <col min="772" max="772" width="19.140625" style="20" customWidth="1"/>
    <col min="773" max="773" width="16.7109375" style="20" customWidth="1"/>
    <col min="774" max="774" width="17" style="20" customWidth="1"/>
    <col min="775" max="775" width="11.42578125" style="20"/>
    <col min="776" max="777" width="15.85546875" style="20" bestFit="1" customWidth="1"/>
    <col min="778" max="1024" width="11.42578125" style="20"/>
    <col min="1025" max="1025" width="72.5703125" style="20" customWidth="1"/>
    <col min="1026" max="1026" width="22.28515625" style="20" customWidth="1"/>
    <col min="1027" max="1027" width="25" style="20" customWidth="1"/>
    <col min="1028" max="1028" width="19.140625" style="20" customWidth="1"/>
    <col min="1029" max="1029" width="16.7109375" style="20" customWidth="1"/>
    <col min="1030" max="1030" width="17" style="20" customWidth="1"/>
    <col min="1031" max="1031" width="11.42578125" style="20"/>
    <col min="1032" max="1033" width="15.85546875" style="20" bestFit="1" customWidth="1"/>
    <col min="1034" max="1280" width="11.42578125" style="20"/>
    <col min="1281" max="1281" width="72.5703125" style="20" customWidth="1"/>
    <col min="1282" max="1282" width="22.28515625" style="20" customWidth="1"/>
    <col min="1283" max="1283" width="25" style="20" customWidth="1"/>
    <col min="1284" max="1284" width="19.140625" style="20" customWidth="1"/>
    <col min="1285" max="1285" width="16.7109375" style="20" customWidth="1"/>
    <col min="1286" max="1286" width="17" style="20" customWidth="1"/>
    <col min="1287" max="1287" width="11.42578125" style="20"/>
    <col min="1288" max="1289" width="15.85546875" style="20" bestFit="1" customWidth="1"/>
    <col min="1290" max="1536" width="11.42578125" style="20"/>
    <col min="1537" max="1537" width="72.5703125" style="20" customWidth="1"/>
    <col min="1538" max="1538" width="22.28515625" style="20" customWidth="1"/>
    <col min="1539" max="1539" width="25" style="20" customWidth="1"/>
    <col min="1540" max="1540" width="19.140625" style="20" customWidth="1"/>
    <col min="1541" max="1541" width="16.7109375" style="20" customWidth="1"/>
    <col min="1542" max="1542" width="17" style="20" customWidth="1"/>
    <col min="1543" max="1543" width="11.42578125" style="20"/>
    <col min="1544" max="1545" width="15.85546875" style="20" bestFit="1" customWidth="1"/>
    <col min="1546" max="1792" width="11.42578125" style="20"/>
    <col min="1793" max="1793" width="72.5703125" style="20" customWidth="1"/>
    <col min="1794" max="1794" width="22.28515625" style="20" customWidth="1"/>
    <col min="1795" max="1795" width="25" style="20" customWidth="1"/>
    <col min="1796" max="1796" width="19.140625" style="20" customWidth="1"/>
    <col min="1797" max="1797" width="16.7109375" style="20" customWidth="1"/>
    <col min="1798" max="1798" width="17" style="20" customWidth="1"/>
    <col min="1799" max="1799" width="11.42578125" style="20"/>
    <col min="1800" max="1801" width="15.85546875" style="20" bestFit="1" customWidth="1"/>
    <col min="1802" max="2048" width="11.42578125" style="20"/>
    <col min="2049" max="2049" width="72.5703125" style="20" customWidth="1"/>
    <col min="2050" max="2050" width="22.28515625" style="20" customWidth="1"/>
    <col min="2051" max="2051" width="25" style="20" customWidth="1"/>
    <col min="2052" max="2052" width="19.140625" style="20" customWidth="1"/>
    <col min="2053" max="2053" width="16.7109375" style="20" customWidth="1"/>
    <col min="2054" max="2054" width="17" style="20" customWidth="1"/>
    <col min="2055" max="2055" width="11.42578125" style="20"/>
    <col min="2056" max="2057" width="15.85546875" style="20" bestFit="1" customWidth="1"/>
    <col min="2058" max="2304" width="11.42578125" style="20"/>
    <col min="2305" max="2305" width="72.5703125" style="20" customWidth="1"/>
    <col min="2306" max="2306" width="22.28515625" style="20" customWidth="1"/>
    <col min="2307" max="2307" width="25" style="20" customWidth="1"/>
    <col min="2308" max="2308" width="19.140625" style="20" customWidth="1"/>
    <col min="2309" max="2309" width="16.7109375" style="20" customWidth="1"/>
    <col min="2310" max="2310" width="17" style="20" customWidth="1"/>
    <col min="2311" max="2311" width="11.42578125" style="20"/>
    <col min="2312" max="2313" width="15.85546875" style="20" bestFit="1" customWidth="1"/>
    <col min="2314" max="2560" width="11.42578125" style="20"/>
    <col min="2561" max="2561" width="72.5703125" style="20" customWidth="1"/>
    <col min="2562" max="2562" width="22.28515625" style="20" customWidth="1"/>
    <col min="2563" max="2563" width="25" style="20" customWidth="1"/>
    <col min="2564" max="2564" width="19.140625" style="20" customWidth="1"/>
    <col min="2565" max="2565" width="16.7109375" style="20" customWidth="1"/>
    <col min="2566" max="2566" width="17" style="20" customWidth="1"/>
    <col min="2567" max="2567" width="11.42578125" style="20"/>
    <col min="2568" max="2569" width="15.85546875" style="20" bestFit="1" customWidth="1"/>
    <col min="2570" max="2816" width="11.42578125" style="20"/>
    <col min="2817" max="2817" width="72.5703125" style="20" customWidth="1"/>
    <col min="2818" max="2818" width="22.28515625" style="20" customWidth="1"/>
    <col min="2819" max="2819" width="25" style="20" customWidth="1"/>
    <col min="2820" max="2820" width="19.140625" style="20" customWidth="1"/>
    <col min="2821" max="2821" width="16.7109375" style="20" customWidth="1"/>
    <col min="2822" max="2822" width="17" style="20" customWidth="1"/>
    <col min="2823" max="2823" width="11.42578125" style="20"/>
    <col min="2824" max="2825" width="15.85546875" style="20" bestFit="1" customWidth="1"/>
    <col min="2826" max="3072" width="11.42578125" style="20"/>
    <col min="3073" max="3073" width="72.5703125" style="20" customWidth="1"/>
    <col min="3074" max="3074" width="22.28515625" style="20" customWidth="1"/>
    <col min="3075" max="3075" width="25" style="20" customWidth="1"/>
    <col min="3076" max="3076" width="19.140625" style="20" customWidth="1"/>
    <col min="3077" max="3077" width="16.7109375" style="20" customWidth="1"/>
    <col min="3078" max="3078" width="17" style="20" customWidth="1"/>
    <col min="3079" max="3079" width="11.42578125" style="20"/>
    <col min="3080" max="3081" width="15.85546875" style="20" bestFit="1" customWidth="1"/>
    <col min="3082" max="3328" width="11.42578125" style="20"/>
    <col min="3329" max="3329" width="72.5703125" style="20" customWidth="1"/>
    <col min="3330" max="3330" width="22.28515625" style="20" customWidth="1"/>
    <col min="3331" max="3331" width="25" style="20" customWidth="1"/>
    <col min="3332" max="3332" width="19.140625" style="20" customWidth="1"/>
    <col min="3333" max="3333" width="16.7109375" style="20" customWidth="1"/>
    <col min="3334" max="3334" width="17" style="20" customWidth="1"/>
    <col min="3335" max="3335" width="11.42578125" style="20"/>
    <col min="3336" max="3337" width="15.85546875" style="20" bestFit="1" customWidth="1"/>
    <col min="3338" max="3584" width="11.42578125" style="20"/>
    <col min="3585" max="3585" width="72.5703125" style="20" customWidth="1"/>
    <col min="3586" max="3586" width="22.28515625" style="20" customWidth="1"/>
    <col min="3587" max="3587" width="25" style="20" customWidth="1"/>
    <col min="3588" max="3588" width="19.140625" style="20" customWidth="1"/>
    <col min="3589" max="3589" width="16.7109375" style="20" customWidth="1"/>
    <col min="3590" max="3590" width="17" style="20" customWidth="1"/>
    <col min="3591" max="3591" width="11.42578125" style="20"/>
    <col min="3592" max="3593" width="15.85546875" style="20" bestFit="1" customWidth="1"/>
    <col min="3594" max="3840" width="11.42578125" style="20"/>
    <col min="3841" max="3841" width="72.5703125" style="20" customWidth="1"/>
    <col min="3842" max="3842" width="22.28515625" style="20" customWidth="1"/>
    <col min="3843" max="3843" width="25" style="20" customWidth="1"/>
    <col min="3844" max="3844" width="19.140625" style="20" customWidth="1"/>
    <col min="3845" max="3845" width="16.7109375" style="20" customWidth="1"/>
    <col min="3846" max="3846" width="17" style="20" customWidth="1"/>
    <col min="3847" max="3847" width="11.42578125" style="20"/>
    <col min="3848" max="3849" width="15.85546875" style="20" bestFit="1" customWidth="1"/>
    <col min="3850" max="4096" width="11.42578125" style="20"/>
    <col min="4097" max="4097" width="72.5703125" style="20" customWidth="1"/>
    <col min="4098" max="4098" width="22.28515625" style="20" customWidth="1"/>
    <col min="4099" max="4099" width="25" style="20" customWidth="1"/>
    <col min="4100" max="4100" width="19.140625" style="20" customWidth="1"/>
    <col min="4101" max="4101" width="16.7109375" style="20" customWidth="1"/>
    <col min="4102" max="4102" width="17" style="20" customWidth="1"/>
    <col min="4103" max="4103" width="11.42578125" style="20"/>
    <col min="4104" max="4105" width="15.85546875" style="20" bestFit="1" customWidth="1"/>
    <col min="4106" max="4352" width="11.42578125" style="20"/>
    <col min="4353" max="4353" width="72.5703125" style="20" customWidth="1"/>
    <col min="4354" max="4354" width="22.28515625" style="20" customWidth="1"/>
    <col min="4355" max="4355" width="25" style="20" customWidth="1"/>
    <col min="4356" max="4356" width="19.140625" style="20" customWidth="1"/>
    <col min="4357" max="4357" width="16.7109375" style="20" customWidth="1"/>
    <col min="4358" max="4358" width="17" style="20" customWidth="1"/>
    <col min="4359" max="4359" width="11.42578125" style="20"/>
    <col min="4360" max="4361" width="15.85546875" style="20" bestFit="1" customWidth="1"/>
    <col min="4362" max="4608" width="11.42578125" style="20"/>
    <col min="4609" max="4609" width="72.5703125" style="20" customWidth="1"/>
    <col min="4610" max="4610" width="22.28515625" style="20" customWidth="1"/>
    <col min="4611" max="4611" width="25" style="20" customWidth="1"/>
    <col min="4612" max="4612" width="19.140625" style="20" customWidth="1"/>
    <col min="4613" max="4613" width="16.7109375" style="20" customWidth="1"/>
    <col min="4614" max="4614" width="17" style="20" customWidth="1"/>
    <col min="4615" max="4615" width="11.42578125" style="20"/>
    <col min="4616" max="4617" width="15.85546875" style="20" bestFit="1" customWidth="1"/>
    <col min="4618" max="4864" width="11.42578125" style="20"/>
    <col min="4865" max="4865" width="72.5703125" style="20" customWidth="1"/>
    <col min="4866" max="4866" width="22.28515625" style="20" customWidth="1"/>
    <col min="4867" max="4867" width="25" style="20" customWidth="1"/>
    <col min="4868" max="4868" width="19.140625" style="20" customWidth="1"/>
    <col min="4869" max="4869" width="16.7109375" style="20" customWidth="1"/>
    <col min="4870" max="4870" width="17" style="20" customWidth="1"/>
    <col min="4871" max="4871" width="11.42578125" style="20"/>
    <col min="4872" max="4873" width="15.85546875" style="20" bestFit="1" customWidth="1"/>
    <col min="4874" max="5120" width="11.42578125" style="20"/>
    <col min="5121" max="5121" width="72.5703125" style="20" customWidth="1"/>
    <col min="5122" max="5122" width="22.28515625" style="20" customWidth="1"/>
    <col min="5123" max="5123" width="25" style="20" customWidth="1"/>
    <col min="5124" max="5124" width="19.140625" style="20" customWidth="1"/>
    <col min="5125" max="5125" width="16.7109375" style="20" customWidth="1"/>
    <col min="5126" max="5126" width="17" style="20" customWidth="1"/>
    <col min="5127" max="5127" width="11.42578125" style="20"/>
    <col min="5128" max="5129" width="15.85546875" style="20" bestFit="1" customWidth="1"/>
    <col min="5130" max="5376" width="11.42578125" style="20"/>
    <col min="5377" max="5377" width="72.5703125" style="20" customWidth="1"/>
    <col min="5378" max="5378" width="22.28515625" style="20" customWidth="1"/>
    <col min="5379" max="5379" width="25" style="20" customWidth="1"/>
    <col min="5380" max="5380" width="19.140625" style="20" customWidth="1"/>
    <col min="5381" max="5381" width="16.7109375" style="20" customWidth="1"/>
    <col min="5382" max="5382" width="17" style="20" customWidth="1"/>
    <col min="5383" max="5383" width="11.42578125" style="20"/>
    <col min="5384" max="5385" width="15.85546875" style="20" bestFit="1" customWidth="1"/>
    <col min="5386" max="5632" width="11.42578125" style="20"/>
    <col min="5633" max="5633" width="72.5703125" style="20" customWidth="1"/>
    <col min="5634" max="5634" width="22.28515625" style="20" customWidth="1"/>
    <col min="5635" max="5635" width="25" style="20" customWidth="1"/>
    <col min="5636" max="5636" width="19.140625" style="20" customWidth="1"/>
    <col min="5637" max="5637" width="16.7109375" style="20" customWidth="1"/>
    <col min="5638" max="5638" width="17" style="20" customWidth="1"/>
    <col min="5639" max="5639" width="11.42578125" style="20"/>
    <col min="5640" max="5641" width="15.85546875" style="20" bestFit="1" customWidth="1"/>
    <col min="5642" max="5888" width="11.42578125" style="20"/>
    <col min="5889" max="5889" width="72.5703125" style="20" customWidth="1"/>
    <col min="5890" max="5890" width="22.28515625" style="20" customWidth="1"/>
    <col min="5891" max="5891" width="25" style="20" customWidth="1"/>
    <col min="5892" max="5892" width="19.140625" style="20" customWidth="1"/>
    <col min="5893" max="5893" width="16.7109375" style="20" customWidth="1"/>
    <col min="5894" max="5894" width="17" style="20" customWidth="1"/>
    <col min="5895" max="5895" width="11.42578125" style="20"/>
    <col min="5896" max="5897" width="15.85546875" style="20" bestFit="1" customWidth="1"/>
    <col min="5898" max="6144" width="11.42578125" style="20"/>
    <col min="6145" max="6145" width="72.5703125" style="20" customWidth="1"/>
    <col min="6146" max="6146" width="22.28515625" style="20" customWidth="1"/>
    <col min="6147" max="6147" width="25" style="20" customWidth="1"/>
    <col min="6148" max="6148" width="19.140625" style="20" customWidth="1"/>
    <col min="6149" max="6149" width="16.7109375" style="20" customWidth="1"/>
    <col min="6150" max="6150" width="17" style="20" customWidth="1"/>
    <col min="6151" max="6151" width="11.42578125" style="20"/>
    <col min="6152" max="6153" width="15.85546875" style="20" bestFit="1" customWidth="1"/>
    <col min="6154" max="6400" width="11.42578125" style="20"/>
    <col min="6401" max="6401" width="72.5703125" style="20" customWidth="1"/>
    <col min="6402" max="6402" width="22.28515625" style="20" customWidth="1"/>
    <col min="6403" max="6403" width="25" style="20" customWidth="1"/>
    <col min="6404" max="6404" width="19.140625" style="20" customWidth="1"/>
    <col min="6405" max="6405" width="16.7109375" style="20" customWidth="1"/>
    <col min="6406" max="6406" width="17" style="20" customWidth="1"/>
    <col min="6407" max="6407" width="11.42578125" style="20"/>
    <col min="6408" max="6409" width="15.85546875" style="20" bestFit="1" customWidth="1"/>
    <col min="6410" max="6656" width="11.42578125" style="20"/>
    <col min="6657" max="6657" width="72.5703125" style="20" customWidth="1"/>
    <col min="6658" max="6658" width="22.28515625" style="20" customWidth="1"/>
    <col min="6659" max="6659" width="25" style="20" customWidth="1"/>
    <col min="6660" max="6660" width="19.140625" style="20" customWidth="1"/>
    <col min="6661" max="6661" width="16.7109375" style="20" customWidth="1"/>
    <col min="6662" max="6662" width="17" style="20" customWidth="1"/>
    <col min="6663" max="6663" width="11.42578125" style="20"/>
    <col min="6664" max="6665" width="15.85546875" style="20" bestFit="1" customWidth="1"/>
    <col min="6666" max="6912" width="11.42578125" style="20"/>
    <col min="6913" max="6913" width="72.5703125" style="20" customWidth="1"/>
    <col min="6914" max="6914" width="22.28515625" style="20" customWidth="1"/>
    <col min="6915" max="6915" width="25" style="20" customWidth="1"/>
    <col min="6916" max="6916" width="19.140625" style="20" customWidth="1"/>
    <col min="6917" max="6917" width="16.7109375" style="20" customWidth="1"/>
    <col min="6918" max="6918" width="17" style="20" customWidth="1"/>
    <col min="6919" max="6919" width="11.42578125" style="20"/>
    <col min="6920" max="6921" width="15.85546875" style="20" bestFit="1" customWidth="1"/>
    <col min="6922" max="7168" width="11.42578125" style="20"/>
    <col min="7169" max="7169" width="72.5703125" style="20" customWidth="1"/>
    <col min="7170" max="7170" width="22.28515625" style="20" customWidth="1"/>
    <col min="7171" max="7171" width="25" style="20" customWidth="1"/>
    <col min="7172" max="7172" width="19.140625" style="20" customWidth="1"/>
    <col min="7173" max="7173" width="16.7109375" style="20" customWidth="1"/>
    <col min="7174" max="7174" width="17" style="20" customWidth="1"/>
    <col min="7175" max="7175" width="11.42578125" style="20"/>
    <col min="7176" max="7177" width="15.85546875" style="20" bestFit="1" customWidth="1"/>
    <col min="7178" max="7424" width="11.42578125" style="20"/>
    <col min="7425" max="7425" width="72.5703125" style="20" customWidth="1"/>
    <col min="7426" max="7426" width="22.28515625" style="20" customWidth="1"/>
    <col min="7427" max="7427" width="25" style="20" customWidth="1"/>
    <col min="7428" max="7428" width="19.140625" style="20" customWidth="1"/>
    <col min="7429" max="7429" width="16.7109375" style="20" customWidth="1"/>
    <col min="7430" max="7430" width="17" style="20" customWidth="1"/>
    <col min="7431" max="7431" width="11.42578125" style="20"/>
    <col min="7432" max="7433" width="15.85546875" style="20" bestFit="1" customWidth="1"/>
    <col min="7434" max="7680" width="11.42578125" style="20"/>
    <col min="7681" max="7681" width="72.5703125" style="20" customWidth="1"/>
    <col min="7682" max="7682" width="22.28515625" style="20" customWidth="1"/>
    <col min="7683" max="7683" width="25" style="20" customWidth="1"/>
    <col min="7684" max="7684" width="19.140625" style="20" customWidth="1"/>
    <col min="7685" max="7685" width="16.7109375" style="20" customWidth="1"/>
    <col min="7686" max="7686" width="17" style="20" customWidth="1"/>
    <col min="7687" max="7687" width="11.42578125" style="20"/>
    <col min="7688" max="7689" width="15.85546875" style="20" bestFit="1" customWidth="1"/>
    <col min="7690" max="7936" width="11.42578125" style="20"/>
    <col min="7937" max="7937" width="72.5703125" style="20" customWidth="1"/>
    <col min="7938" max="7938" width="22.28515625" style="20" customWidth="1"/>
    <col min="7939" max="7939" width="25" style="20" customWidth="1"/>
    <col min="7940" max="7940" width="19.140625" style="20" customWidth="1"/>
    <col min="7941" max="7941" width="16.7109375" style="20" customWidth="1"/>
    <col min="7942" max="7942" width="17" style="20" customWidth="1"/>
    <col min="7943" max="7943" width="11.42578125" style="20"/>
    <col min="7944" max="7945" width="15.85546875" style="20" bestFit="1" customWidth="1"/>
    <col min="7946" max="8192" width="11.42578125" style="20"/>
    <col min="8193" max="8193" width="72.5703125" style="20" customWidth="1"/>
    <col min="8194" max="8194" width="22.28515625" style="20" customWidth="1"/>
    <col min="8195" max="8195" width="25" style="20" customWidth="1"/>
    <col min="8196" max="8196" width="19.140625" style="20" customWidth="1"/>
    <col min="8197" max="8197" width="16.7109375" style="20" customWidth="1"/>
    <col min="8198" max="8198" width="17" style="20" customWidth="1"/>
    <col min="8199" max="8199" width="11.42578125" style="20"/>
    <col min="8200" max="8201" width="15.85546875" style="20" bestFit="1" customWidth="1"/>
    <col min="8202" max="8448" width="11.42578125" style="20"/>
    <col min="8449" max="8449" width="72.5703125" style="20" customWidth="1"/>
    <col min="8450" max="8450" width="22.28515625" style="20" customWidth="1"/>
    <col min="8451" max="8451" width="25" style="20" customWidth="1"/>
    <col min="8452" max="8452" width="19.140625" style="20" customWidth="1"/>
    <col min="8453" max="8453" width="16.7109375" style="20" customWidth="1"/>
    <col min="8454" max="8454" width="17" style="20" customWidth="1"/>
    <col min="8455" max="8455" width="11.42578125" style="20"/>
    <col min="8456" max="8457" width="15.85546875" style="20" bestFit="1" customWidth="1"/>
    <col min="8458" max="8704" width="11.42578125" style="20"/>
    <col min="8705" max="8705" width="72.5703125" style="20" customWidth="1"/>
    <col min="8706" max="8706" width="22.28515625" style="20" customWidth="1"/>
    <col min="8707" max="8707" width="25" style="20" customWidth="1"/>
    <col min="8708" max="8708" width="19.140625" style="20" customWidth="1"/>
    <col min="8709" max="8709" width="16.7109375" style="20" customWidth="1"/>
    <col min="8710" max="8710" width="17" style="20" customWidth="1"/>
    <col min="8711" max="8711" width="11.42578125" style="20"/>
    <col min="8712" max="8713" width="15.85546875" style="20" bestFit="1" customWidth="1"/>
    <col min="8714" max="8960" width="11.42578125" style="20"/>
    <col min="8961" max="8961" width="72.5703125" style="20" customWidth="1"/>
    <col min="8962" max="8962" width="22.28515625" style="20" customWidth="1"/>
    <col min="8963" max="8963" width="25" style="20" customWidth="1"/>
    <col min="8964" max="8964" width="19.140625" style="20" customWidth="1"/>
    <col min="8965" max="8965" width="16.7109375" style="20" customWidth="1"/>
    <col min="8966" max="8966" width="17" style="20" customWidth="1"/>
    <col min="8967" max="8967" width="11.42578125" style="20"/>
    <col min="8968" max="8969" width="15.85546875" style="20" bestFit="1" customWidth="1"/>
    <col min="8970" max="9216" width="11.42578125" style="20"/>
    <col min="9217" max="9217" width="72.5703125" style="20" customWidth="1"/>
    <col min="9218" max="9218" width="22.28515625" style="20" customWidth="1"/>
    <col min="9219" max="9219" width="25" style="20" customWidth="1"/>
    <col min="9220" max="9220" width="19.140625" style="20" customWidth="1"/>
    <col min="9221" max="9221" width="16.7109375" style="20" customWidth="1"/>
    <col min="9222" max="9222" width="17" style="20" customWidth="1"/>
    <col min="9223" max="9223" width="11.42578125" style="20"/>
    <col min="9224" max="9225" width="15.85546875" style="20" bestFit="1" customWidth="1"/>
    <col min="9226" max="9472" width="11.42578125" style="20"/>
    <col min="9473" max="9473" width="72.5703125" style="20" customWidth="1"/>
    <col min="9474" max="9474" width="22.28515625" style="20" customWidth="1"/>
    <col min="9475" max="9475" width="25" style="20" customWidth="1"/>
    <col min="9476" max="9476" width="19.140625" style="20" customWidth="1"/>
    <col min="9477" max="9477" width="16.7109375" style="20" customWidth="1"/>
    <col min="9478" max="9478" width="17" style="20" customWidth="1"/>
    <col min="9479" max="9479" width="11.42578125" style="20"/>
    <col min="9480" max="9481" width="15.85546875" style="20" bestFit="1" customWidth="1"/>
    <col min="9482" max="9728" width="11.42578125" style="20"/>
    <col min="9729" max="9729" width="72.5703125" style="20" customWidth="1"/>
    <col min="9730" max="9730" width="22.28515625" style="20" customWidth="1"/>
    <col min="9731" max="9731" width="25" style="20" customWidth="1"/>
    <col min="9732" max="9732" width="19.140625" style="20" customWidth="1"/>
    <col min="9733" max="9733" width="16.7109375" style="20" customWidth="1"/>
    <col min="9734" max="9734" width="17" style="20" customWidth="1"/>
    <col min="9735" max="9735" width="11.42578125" style="20"/>
    <col min="9736" max="9737" width="15.85546875" style="20" bestFit="1" customWidth="1"/>
    <col min="9738" max="9984" width="11.42578125" style="20"/>
    <col min="9985" max="9985" width="72.5703125" style="20" customWidth="1"/>
    <col min="9986" max="9986" width="22.28515625" style="20" customWidth="1"/>
    <col min="9987" max="9987" width="25" style="20" customWidth="1"/>
    <col min="9988" max="9988" width="19.140625" style="20" customWidth="1"/>
    <col min="9989" max="9989" width="16.7109375" style="20" customWidth="1"/>
    <col min="9990" max="9990" width="17" style="20" customWidth="1"/>
    <col min="9991" max="9991" width="11.42578125" style="20"/>
    <col min="9992" max="9993" width="15.85546875" style="20" bestFit="1" customWidth="1"/>
    <col min="9994" max="10240" width="11.42578125" style="20"/>
    <col min="10241" max="10241" width="72.5703125" style="20" customWidth="1"/>
    <col min="10242" max="10242" width="22.28515625" style="20" customWidth="1"/>
    <col min="10243" max="10243" width="25" style="20" customWidth="1"/>
    <col min="10244" max="10244" width="19.140625" style="20" customWidth="1"/>
    <col min="10245" max="10245" width="16.7109375" style="20" customWidth="1"/>
    <col min="10246" max="10246" width="17" style="20" customWidth="1"/>
    <col min="10247" max="10247" width="11.42578125" style="20"/>
    <col min="10248" max="10249" width="15.85546875" style="20" bestFit="1" customWidth="1"/>
    <col min="10250" max="10496" width="11.42578125" style="20"/>
    <col min="10497" max="10497" width="72.5703125" style="20" customWidth="1"/>
    <col min="10498" max="10498" width="22.28515625" style="20" customWidth="1"/>
    <col min="10499" max="10499" width="25" style="20" customWidth="1"/>
    <col min="10500" max="10500" width="19.140625" style="20" customWidth="1"/>
    <col min="10501" max="10501" width="16.7109375" style="20" customWidth="1"/>
    <col min="10502" max="10502" width="17" style="20" customWidth="1"/>
    <col min="10503" max="10503" width="11.42578125" style="20"/>
    <col min="10504" max="10505" width="15.85546875" style="20" bestFit="1" customWidth="1"/>
    <col min="10506" max="10752" width="11.42578125" style="20"/>
    <col min="10753" max="10753" width="72.5703125" style="20" customWidth="1"/>
    <col min="10754" max="10754" width="22.28515625" style="20" customWidth="1"/>
    <col min="10755" max="10755" width="25" style="20" customWidth="1"/>
    <col min="10756" max="10756" width="19.140625" style="20" customWidth="1"/>
    <col min="10757" max="10757" width="16.7109375" style="20" customWidth="1"/>
    <col min="10758" max="10758" width="17" style="20" customWidth="1"/>
    <col min="10759" max="10759" width="11.42578125" style="20"/>
    <col min="10760" max="10761" width="15.85546875" style="20" bestFit="1" customWidth="1"/>
    <col min="10762" max="11008" width="11.42578125" style="20"/>
    <col min="11009" max="11009" width="72.5703125" style="20" customWidth="1"/>
    <col min="11010" max="11010" width="22.28515625" style="20" customWidth="1"/>
    <col min="11011" max="11011" width="25" style="20" customWidth="1"/>
    <col min="11012" max="11012" width="19.140625" style="20" customWidth="1"/>
    <col min="11013" max="11013" width="16.7109375" style="20" customWidth="1"/>
    <col min="11014" max="11014" width="17" style="20" customWidth="1"/>
    <col min="11015" max="11015" width="11.42578125" style="20"/>
    <col min="11016" max="11017" width="15.85546875" style="20" bestFit="1" customWidth="1"/>
    <col min="11018" max="11264" width="11.42578125" style="20"/>
    <col min="11265" max="11265" width="72.5703125" style="20" customWidth="1"/>
    <col min="11266" max="11266" width="22.28515625" style="20" customWidth="1"/>
    <col min="11267" max="11267" width="25" style="20" customWidth="1"/>
    <col min="11268" max="11268" width="19.140625" style="20" customWidth="1"/>
    <col min="11269" max="11269" width="16.7109375" style="20" customWidth="1"/>
    <col min="11270" max="11270" width="17" style="20" customWidth="1"/>
    <col min="11271" max="11271" width="11.42578125" style="20"/>
    <col min="11272" max="11273" width="15.85546875" style="20" bestFit="1" customWidth="1"/>
    <col min="11274" max="11520" width="11.42578125" style="20"/>
    <col min="11521" max="11521" width="72.5703125" style="20" customWidth="1"/>
    <col min="11522" max="11522" width="22.28515625" style="20" customWidth="1"/>
    <col min="11523" max="11523" width="25" style="20" customWidth="1"/>
    <col min="11524" max="11524" width="19.140625" style="20" customWidth="1"/>
    <col min="11525" max="11525" width="16.7109375" style="20" customWidth="1"/>
    <col min="11526" max="11526" width="17" style="20" customWidth="1"/>
    <col min="11527" max="11527" width="11.42578125" style="20"/>
    <col min="11528" max="11529" width="15.85546875" style="20" bestFit="1" customWidth="1"/>
    <col min="11530" max="11776" width="11.42578125" style="20"/>
    <col min="11777" max="11777" width="72.5703125" style="20" customWidth="1"/>
    <col min="11778" max="11778" width="22.28515625" style="20" customWidth="1"/>
    <col min="11779" max="11779" width="25" style="20" customWidth="1"/>
    <col min="11780" max="11780" width="19.140625" style="20" customWidth="1"/>
    <col min="11781" max="11781" width="16.7109375" style="20" customWidth="1"/>
    <col min="11782" max="11782" width="17" style="20" customWidth="1"/>
    <col min="11783" max="11783" width="11.42578125" style="20"/>
    <col min="11784" max="11785" width="15.85546875" style="20" bestFit="1" customWidth="1"/>
    <col min="11786" max="12032" width="11.42578125" style="20"/>
    <col min="12033" max="12033" width="72.5703125" style="20" customWidth="1"/>
    <col min="12034" max="12034" width="22.28515625" style="20" customWidth="1"/>
    <col min="12035" max="12035" width="25" style="20" customWidth="1"/>
    <col min="12036" max="12036" width="19.140625" style="20" customWidth="1"/>
    <col min="12037" max="12037" width="16.7109375" style="20" customWidth="1"/>
    <col min="12038" max="12038" width="17" style="20" customWidth="1"/>
    <col min="12039" max="12039" width="11.42578125" style="20"/>
    <col min="12040" max="12041" width="15.85546875" style="20" bestFit="1" customWidth="1"/>
    <col min="12042" max="12288" width="11.42578125" style="20"/>
    <col min="12289" max="12289" width="72.5703125" style="20" customWidth="1"/>
    <col min="12290" max="12290" width="22.28515625" style="20" customWidth="1"/>
    <col min="12291" max="12291" width="25" style="20" customWidth="1"/>
    <col min="12292" max="12292" width="19.140625" style="20" customWidth="1"/>
    <col min="12293" max="12293" width="16.7109375" style="20" customWidth="1"/>
    <col min="12294" max="12294" width="17" style="20" customWidth="1"/>
    <col min="12295" max="12295" width="11.42578125" style="20"/>
    <col min="12296" max="12297" width="15.85546875" style="20" bestFit="1" customWidth="1"/>
    <col min="12298" max="12544" width="11.42578125" style="20"/>
    <col min="12545" max="12545" width="72.5703125" style="20" customWidth="1"/>
    <col min="12546" max="12546" width="22.28515625" style="20" customWidth="1"/>
    <col min="12547" max="12547" width="25" style="20" customWidth="1"/>
    <col min="12548" max="12548" width="19.140625" style="20" customWidth="1"/>
    <col min="12549" max="12549" width="16.7109375" style="20" customWidth="1"/>
    <col min="12550" max="12550" width="17" style="20" customWidth="1"/>
    <col min="12551" max="12551" width="11.42578125" style="20"/>
    <col min="12552" max="12553" width="15.85546875" style="20" bestFit="1" customWidth="1"/>
    <col min="12554" max="12800" width="11.42578125" style="20"/>
    <col min="12801" max="12801" width="72.5703125" style="20" customWidth="1"/>
    <col min="12802" max="12802" width="22.28515625" style="20" customWidth="1"/>
    <col min="12803" max="12803" width="25" style="20" customWidth="1"/>
    <col min="12804" max="12804" width="19.140625" style="20" customWidth="1"/>
    <col min="12805" max="12805" width="16.7109375" style="20" customWidth="1"/>
    <col min="12806" max="12806" width="17" style="20" customWidth="1"/>
    <col min="12807" max="12807" width="11.42578125" style="20"/>
    <col min="12808" max="12809" width="15.85546875" style="20" bestFit="1" customWidth="1"/>
    <col min="12810" max="13056" width="11.42578125" style="20"/>
    <col min="13057" max="13057" width="72.5703125" style="20" customWidth="1"/>
    <col min="13058" max="13058" width="22.28515625" style="20" customWidth="1"/>
    <col min="13059" max="13059" width="25" style="20" customWidth="1"/>
    <col min="13060" max="13060" width="19.140625" style="20" customWidth="1"/>
    <col min="13061" max="13061" width="16.7109375" style="20" customWidth="1"/>
    <col min="13062" max="13062" width="17" style="20" customWidth="1"/>
    <col min="13063" max="13063" width="11.42578125" style="20"/>
    <col min="13064" max="13065" width="15.85546875" style="20" bestFit="1" customWidth="1"/>
    <col min="13066" max="13312" width="11.42578125" style="20"/>
    <col min="13313" max="13313" width="72.5703125" style="20" customWidth="1"/>
    <col min="13314" max="13314" width="22.28515625" style="20" customWidth="1"/>
    <col min="13315" max="13315" width="25" style="20" customWidth="1"/>
    <col min="13316" max="13316" width="19.140625" style="20" customWidth="1"/>
    <col min="13317" max="13317" width="16.7109375" style="20" customWidth="1"/>
    <col min="13318" max="13318" width="17" style="20" customWidth="1"/>
    <col min="13319" max="13319" width="11.42578125" style="20"/>
    <col min="13320" max="13321" width="15.85546875" style="20" bestFit="1" customWidth="1"/>
    <col min="13322" max="13568" width="11.42578125" style="20"/>
    <col min="13569" max="13569" width="72.5703125" style="20" customWidth="1"/>
    <col min="13570" max="13570" width="22.28515625" style="20" customWidth="1"/>
    <col min="13571" max="13571" width="25" style="20" customWidth="1"/>
    <col min="13572" max="13572" width="19.140625" style="20" customWidth="1"/>
    <col min="13573" max="13573" width="16.7109375" style="20" customWidth="1"/>
    <col min="13574" max="13574" width="17" style="20" customWidth="1"/>
    <col min="13575" max="13575" width="11.42578125" style="20"/>
    <col min="13576" max="13577" width="15.85546875" style="20" bestFit="1" customWidth="1"/>
    <col min="13578" max="13824" width="11.42578125" style="20"/>
    <col min="13825" max="13825" width="72.5703125" style="20" customWidth="1"/>
    <col min="13826" max="13826" width="22.28515625" style="20" customWidth="1"/>
    <col min="13827" max="13827" width="25" style="20" customWidth="1"/>
    <col min="13828" max="13828" width="19.140625" style="20" customWidth="1"/>
    <col min="13829" max="13829" width="16.7109375" style="20" customWidth="1"/>
    <col min="13830" max="13830" width="17" style="20" customWidth="1"/>
    <col min="13831" max="13831" width="11.42578125" style="20"/>
    <col min="13832" max="13833" width="15.85546875" style="20" bestFit="1" customWidth="1"/>
    <col min="13834" max="14080" width="11.42578125" style="20"/>
    <col min="14081" max="14081" width="72.5703125" style="20" customWidth="1"/>
    <col min="14082" max="14082" width="22.28515625" style="20" customWidth="1"/>
    <col min="14083" max="14083" width="25" style="20" customWidth="1"/>
    <col min="14084" max="14084" width="19.140625" style="20" customWidth="1"/>
    <col min="14085" max="14085" width="16.7109375" style="20" customWidth="1"/>
    <col min="14086" max="14086" width="17" style="20" customWidth="1"/>
    <col min="14087" max="14087" width="11.42578125" style="20"/>
    <col min="14088" max="14089" width="15.85546875" style="20" bestFit="1" customWidth="1"/>
    <col min="14090" max="14336" width="11.42578125" style="20"/>
    <col min="14337" max="14337" width="72.5703125" style="20" customWidth="1"/>
    <col min="14338" max="14338" width="22.28515625" style="20" customWidth="1"/>
    <col min="14339" max="14339" width="25" style="20" customWidth="1"/>
    <col min="14340" max="14340" width="19.140625" style="20" customWidth="1"/>
    <col min="14341" max="14341" width="16.7109375" style="20" customWidth="1"/>
    <col min="14342" max="14342" width="17" style="20" customWidth="1"/>
    <col min="14343" max="14343" width="11.42578125" style="20"/>
    <col min="14344" max="14345" width="15.85546875" style="20" bestFit="1" customWidth="1"/>
    <col min="14346" max="14592" width="11.42578125" style="20"/>
    <col min="14593" max="14593" width="72.5703125" style="20" customWidth="1"/>
    <col min="14594" max="14594" width="22.28515625" style="20" customWidth="1"/>
    <col min="14595" max="14595" width="25" style="20" customWidth="1"/>
    <col min="14596" max="14596" width="19.140625" style="20" customWidth="1"/>
    <col min="14597" max="14597" width="16.7109375" style="20" customWidth="1"/>
    <col min="14598" max="14598" width="17" style="20" customWidth="1"/>
    <col min="14599" max="14599" width="11.42578125" style="20"/>
    <col min="14600" max="14601" width="15.85546875" style="20" bestFit="1" customWidth="1"/>
    <col min="14602" max="14848" width="11.42578125" style="20"/>
    <col min="14849" max="14849" width="72.5703125" style="20" customWidth="1"/>
    <col min="14850" max="14850" width="22.28515625" style="20" customWidth="1"/>
    <col min="14851" max="14851" width="25" style="20" customWidth="1"/>
    <col min="14852" max="14852" width="19.140625" style="20" customWidth="1"/>
    <col min="14853" max="14853" width="16.7109375" style="20" customWidth="1"/>
    <col min="14854" max="14854" width="17" style="20" customWidth="1"/>
    <col min="14855" max="14855" width="11.42578125" style="20"/>
    <col min="14856" max="14857" width="15.85546875" style="20" bestFit="1" customWidth="1"/>
    <col min="14858" max="15104" width="11.42578125" style="20"/>
    <col min="15105" max="15105" width="72.5703125" style="20" customWidth="1"/>
    <col min="15106" max="15106" width="22.28515625" style="20" customWidth="1"/>
    <col min="15107" max="15107" width="25" style="20" customWidth="1"/>
    <col min="15108" max="15108" width="19.140625" style="20" customWidth="1"/>
    <col min="15109" max="15109" width="16.7109375" style="20" customWidth="1"/>
    <col min="15110" max="15110" width="17" style="20" customWidth="1"/>
    <col min="15111" max="15111" width="11.42578125" style="20"/>
    <col min="15112" max="15113" width="15.85546875" style="20" bestFit="1" customWidth="1"/>
    <col min="15114" max="15360" width="11.42578125" style="20"/>
    <col min="15361" max="15361" width="72.5703125" style="20" customWidth="1"/>
    <col min="15362" max="15362" width="22.28515625" style="20" customWidth="1"/>
    <col min="15363" max="15363" width="25" style="20" customWidth="1"/>
    <col min="15364" max="15364" width="19.140625" style="20" customWidth="1"/>
    <col min="15365" max="15365" width="16.7109375" style="20" customWidth="1"/>
    <col min="15366" max="15366" width="17" style="20" customWidth="1"/>
    <col min="15367" max="15367" width="11.42578125" style="20"/>
    <col min="15368" max="15369" width="15.85546875" style="20" bestFit="1" customWidth="1"/>
    <col min="15370" max="15616" width="11.42578125" style="20"/>
    <col min="15617" max="15617" width="72.5703125" style="20" customWidth="1"/>
    <col min="15618" max="15618" width="22.28515625" style="20" customWidth="1"/>
    <col min="15619" max="15619" width="25" style="20" customWidth="1"/>
    <col min="15620" max="15620" width="19.140625" style="20" customWidth="1"/>
    <col min="15621" max="15621" width="16.7109375" style="20" customWidth="1"/>
    <col min="15622" max="15622" width="17" style="20" customWidth="1"/>
    <col min="15623" max="15623" width="11.42578125" style="20"/>
    <col min="15624" max="15625" width="15.85546875" style="20" bestFit="1" customWidth="1"/>
    <col min="15626" max="15872" width="11.42578125" style="20"/>
    <col min="15873" max="15873" width="72.5703125" style="20" customWidth="1"/>
    <col min="15874" max="15874" width="22.28515625" style="20" customWidth="1"/>
    <col min="15875" max="15875" width="25" style="20" customWidth="1"/>
    <col min="15876" max="15876" width="19.140625" style="20" customWidth="1"/>
    <col min="15877" max="15877" width="16.7109375" style="20" customWidth="1"/>
    <col min="15878" max="15878" width="17" style="20" customWidth="1"/>
    <col min="15879" max="15879" width="11.42578125" style="20"/>
    <col min="15880" max="15881" width="15.85546875" style="20" bestFit="1" customWidth="1"/>
    <col min="15882" max="16128" width="11.42578125" style="20"/>
    <col min="16129" max="16129" width="72.5703125" style="20" customWidth="1"/>
    <col min="16130" max="16130" width="22.28515625" style="20" customWidth="1"/>
    <col min="16131" max="16131" width="25" style="20" customWidth="1"/>
    <col min="16132" max="16132" width="19.140625" style="20" customWidth="1"/>
    <col min="16133" max="16133" width="16.7109375" style="20" customWidth="1"/>
    <col min="16134" max="16134" width="17" style="20" customWidth="1"/>
    <col min="16135" max="16135" width="11.42578125" style="20"/>
    <col min="16136" max="16137" width="15.85546875" style="20" bestFit="1" customWidth="1"/>
    <col min="16138" max="16384" width="11.42578125" style="20"/>
  </cols>
  <sheetData>
    <row r="3" spans="1:6" ht="34.5" customHeight="1">
      <c r="A3" s="200" t="s">
        <v>0</v>
      </c>
      <c r="B3" s="200"/>
      <c r="C3" s="200"/>
      <c r="D3" s="200"/>
      <c r="E3" s="200"/>
      <c r="F3" s="200"/>
    </row>
    <row r="4" spans="1:6" ht="23.25" customHeight="1">
      <c r="A4" s="200" t="s">
        <v>1</v>
      </c>
      <c r="B4" s="200"/>
      <c r="C4" s="200"/>
      <c r="D4" s="200"/>
      <c r="E4" s="200"/>
      <c r="F4" s="200"/>
    </row>
    <row r="5" spans="1:6" ht="23.25" customHeight="1">
      <c r="A5" s="200" t="s">
        <v>146</v>
      </c>
      <c r="B5" s="200"/>
      <c r="C5" s="200"/>
      <c r="D5" s="200"/>
      <c r="E5" s="200"/>
      <c r="F5" s="200"/>
    </row>
    <row r="6" spans="1:6" ht="19.5" customHeight="1">
      <c r="A6" s="200" t="s">
        <v>417</v>
      </c>
      <c r="B6" s="200"/>
      <c r="C6" s="200"/>
      <c r="D6" s="200"/>
      <c r="E6" s="200"/>
      <c r="F6" s="200"/>
    </row>
    <row r="7" spans="1:6" ht="19.5" customHeight="1">
      <c r="A7" s="200" t="s">
        <v>147</v>
      </c>
      <c r="B7" s="200"/>
      <c r="C7" s="200"/>
      <c r="D7" s="200"/>
      <c r="E7" s="200"/>
      <c r="F7" s="200"/>
    </row>
    <row r="8" spans="1:6">
      <c r="A8" s="68"/>
      <c r="B8" s="68"/>
      <c r="C8" s="68"/>
      <c r="D8" s="68"/>
      <c r="E8" s="68"/>
    </row>
    <row r="9" spans="1:6" ht="65.25" customHeight="1">
      <c r="A9" s="69" t="s">
        <v>148</v>
      </c>
      <c r="B9" s="69" t="s">
        <v>149</v>
      </c>
      <c r="C9" s="70" t="s">
        <v>150</v>
      </c>
      <c r="D9" s="71" t="s">
        <v>151</v>
      </c>
      <c r="E9" s="69" t="s">
        <v>152</v>
      </c>
      <c r="F9" s="170" t="s">
        <v>153</v>
      </c>
    </row>
    <row r="10" spans="1:6">
      <c r="A10" s="72" t="s">
        <v>154</v>
      </c>
      <c r="B10" s="73">
        <f>2425604+9</f>
        <v>2425613</v>
      </c>
      <c r="C10" s="73">
        <f>-2408148-1001395</f>
        <v>-3409543</v>
      </c>
      <c r="D10" s="73">
        <v>0</v>
      </c>
      <c r="E10" s="73">
        <v>0</v>
      </c>
      <c r="F10" s="74">
        <f>-983939+9</f>
        <v>-983930</v>
      </c>
    </row>
    <row r="11" spans="1:6">
      <c r="A11" s="72" t="s">
        <v>155</v>
      </c>
      <c r="B11" s="75">
        <f>B12</f>
        <v>0</v>
      </c>
      <c r="C11" s="75">
        <f>C12</f>
        <v>-233815</v>
      </c>
      <c r="D11" s="73">
        <f>D12</f>
        <v>0</v>
      </c>
      <c r="E11" s="73">
        <f>E12</f>
        <v>0</v>
      </c>
      <c r="F11" s="74">
        <f>SUM(B11:E11)</f>
        <v>-233815</v>
      </c>
    </row>
    <row r="12" spans="1:6">
      <c r="A12" s="76" t="s">
        <v>156</v>
      </c>
      <c r="B12" s="75"/>
      <c r="C12" s="75">
        <f>-815+2895-6+2933+2971+3008+43804-39000-286890+19201+3128+11753+3203</f>
        <v>-233815</v>
      </c>
      <c r="D12" s="75"/>
      <c r="E12" s="73"/>
      <c r="F12" s="74"/>
    </row>
    <row r="13" spans="1:6">
      <c r="A13" s="72" t="s">
        <v>157</v>
      </c>
      <c r="B13" s="75">
        <f>+B15</f>
        <v>0</v>
      </c>
      <c r="C13" s="75">
        <f>SUM(C14:C15)</f>
        <v>0</v>
      </c>
      <c r="D13" s="75">
        <f>SUM(D14:D15)</f>
        <v>0</v>
      </c>
      <c r="E13" s="73">
        <f>SUM(E14:E15)</f>
        <v>0</v>
      </c>
      <c r="F13" s="74">
        <f>SUM(B13:E13)</f>
        <v>0</v>
      </c>
    </row>
    <row r="14" spans="1:6">
      <c r="A14" s="76" t="s">
        <v>158</v>
      </c>
      <c r="B14" s="75"/>
      <c r="C14" s="75"/>
      <c r="D14" s="75"/>
      <c r="E14" s="73"/>
      <c r="F14" s="74"/>
    </row>
    <row r="15" spans="1:6">
      <c r="A15" s="76" t="s">
        <v>159</v>
      </c>
      <c r="B15" s="75">
        <v>0</v>
      </c>
      <c r="C15" s="75"/>
      <c r="D15" s="75"/>
      <c r="E15" s="73"/>
      <c r="F15" s="74"/>
    </row>
    <row r="16" spans="1:6">
      <c r="A16" s="72" t="s">
        <v>160</v>
      </c>
      <c r="B16" s="75">
        <f>SUM(B17:B19)</f>
        <v>0</v>
      </c>
      <c r="C16" s="75">
        <f>SUM(C17:C19)</f>
        <v>0</v>
      </c>
      <c r="D16" s="75">
        <f>SUM(D17:D19)</f>
        <v>0</v>
      </c>
      <c r="E16" s="73">
        <f>SUM(E17:E19)</f>
        <v>0</v>
      </c>
      <c r="F16" s="74">
        <f>SUM(B16:E16)</f>
        <v>0</v>
      </c>
    </row>
    <row r="17" spans="1:9">
      <c r="A17" s="76" t="s">
        <v>161</v>
      </c>
      <c r="B17" s="75"/>
      <c r="C17" s="75"/>
      <c r="D17" s="75"/>
      <c r="E17" s="73"/>
      <c r="F17" s="74"/>
    </row>
    <row r="18" spans="1:9">
      <c r="A18" s="76" t="s">
        <v>162</v>
      </c>
      <c r="B18" s="75"/>
      <c r="C18" s="75"/>
      <c r="D18" s="75"/>
      <c r="E18" s="73"/>
      <c r="F18" s="74"/>
    </row>
    <row r="19" spans="1:9">
      <c r="A19" s="76" t="s">
        <v>163</v>
      </c>
      <c r="B19" s="75"/>
      <c r="C19" s="75"/>
      <c r="D19" s="75"/>
      <c r="E19" s="73"/>
      <c r="F19" s="74"/>
    </row>
    <row r="20" spans="1:9">
      <c r="A20" s="76" t="s">
        <v>164</v>
      </c>
      <c r="B20" s="75"/>
      <c r="C20" s="75"/>
      <c r="D20" s="75"/>
      <c r="E20" s="73"/>
      <c r="F20" s="74"/>
    </row>
    <row r="21" spans="1:9">
      <c r="A21" s="72" t="s">
        <v>418</v>
      </c>
      <c r="B21" s="75">
        <f>+B10+B13</f>
        <v>2425613</v>
      </c>
      <c r="C21" s="75">
        <f>C10+C11+C13+C16</f>
        <v>-3643358</v>
      </c>
      <c r="D21" s="75">
        <v>0</v>
      </c>
      <c r="E21" s="73">
        <f>E10+E11+E13+E16</f>
        <v>0</v>
      </c>
      <c r="F21" s="74">
        <f>SUM(B21:E21)</f>
        <v>-1217745</v>
      </c>
    </row>
    <row r="22" spans="1:9">
      <c r="A22" s="72" t="s">
        <v>419</v>
      </c>
      <c r="B22" s="75">
        <f>SUM(B23:B24)</f>
        <v>0</v>
      </c>
      <c r="C22" s="75">
        <f>SUM(C23:C24)</f>
        <v>0</v>
      </c>
      <c r="D22" s="75">
        <f>SUM(D23:D24)</f>
        <v>0</v>
      </c>
      <c r="E22" s="73">
        <f>SUM(E23:E24)</f>
        <v>0</v>
      </c>
      <c r="F22" s="74">
        <f>SUM(B22:E22)</f>
        <v>0</v>
      </c>
      <c r="H22" s="34"/>
      <c r="I22" s="24"/>
    </row>
    <row r="23" spans="1:9">
      <c r="A23" s="76" t="s">
        <v>158</v>
      </c>
      <c r="B23" s="75"/>
      <c r="C23" s="75"/>
      <c r="D23" s="75"/>
      <c r="E23" s="73"/>
      <c r="F23" s="74"/>
      <c r="H23" s="34"/>
      <c r="I23" s="24"/>
    </row>
    <row r="24" spans="1:9">
      <c r="A24" s="76" t="s">
        <v>159</v>
      </c>
      <c r="B24" s="75"/>
      <c r="C24" s="75"/>
      <c r="D24" s="75"/>
      <c r="E24" s="73"/>
      <c r="F24" s="74"/>
      <c r="H24" s="34"/>
      <c r="I24" s="34"/>
    </row>
    <row r="25" spans="1:9">
      <c r="A25" s="72" t="s">
        <v>160</v>
      </c>
      <c r="B25" s="75">
        <f>SUM(B26:B29)</f>
        <v>0</v>
      </c>
      <c r="C25" s="75">
        <f>SUM(C26:C29)</f>
        <v>0</v>
      </c>
      <c r="D25" s="75">
        <f>SUM(D26:D29)</f>
        <v>2094603</v>
      </c>
      <c r="E25" s="73">
        <f>SUM(E26:E29)</f>
        <v>0</v>
      </c>
      <c r="F25" s="74">
        <f>SUM(B25:E25)</f>
        <v>2094603</v>
      </c>
      <c r="H25" s="24"/>
      <c r="I25" s="24"/>
    </row>
    <row r="26" spans="1:9">
      <c r="A26" s="76" t="s">
        <v>165</v>
      </c>
      <c r="B26" s="75"/>
      <c r="C26" s="75"/>
      <c r="D26" s="75"/>
      <c r="E26" s="73"/>
      <c r="F26" s="74"/>
      <c r="H26" s="24"/>
      <c r="I26" s="24"/>
    </row>
    <row r="27" spans="1:9">
      <c r="A27" s="76" t="s">
        <v>162</v>
      </c>
      <c r="B27" s="75"/>
      <c r="C27" s="75"/>
      <c r="D27" s="75"/>
      <c r="E27" s="73"/>
      <c r="F27" s="74"/>
      <c r="H27" s="34"/>
      <c r="I27" s="24"/>
    </row>
    <row r="28" spans="1:9">
      <c r="A28" s="76" t="s">
        <v>163</v>
      </c>
      <c r="B28" s="75"/>
      <c r="C28" s="75"/>
      <c r="D28" s="75">
        <v>2094603</v>
      </c>
      <c r="E28" s="73"/>
      <c r="F28" s="74">
        <f>SUM(B28:E28)</f>
        <v>2094603</v>
      </c>
      <c r="H28" s="34"/>
      <c r="I28" s="24"/>
    </row>
    <row r="29" spans="1:9">
      <c r="A29" s="76" t="s">
        <v>166</v>
      </c>
      <c r="B29" s="75"/>
      <c r="C29" s="75"/>
      <c r="D29" s="75"/>
      <c r="E29" s="73"/>
      <c r="F29" s="74"/>
      <c r="H29" s="34"/>
      <c r="I29" s="24"/>
    </row>
    <row r="30" spans="1:9">
      <c r="A30" s="72" t="s">
        <v>420</v>
      </c>
      <c r="B30" s="77">
        <f>B21+B22+B25</f>
        <v>2425613</v>
      </c>
      <c r="C30" s="77">
        <f>C21+C22+C25</f>
        <v>-3643358</v>
      </c>
      <c r="D30" s="77">
        <f>D21+D22+D25</f>
        <v>2094603</v>
      </c>
      <c r="E30" s="77">
        <f>E21+E22+E25</f>
        <v>0</v>
      </c>
      <c r="F30" s="77">
        <f>F21+F22+F25</f>
        <v>876858</v>
      </c>
      <c r="H30" s="34"/>
      <c r="I30" s="51"/>
    </row>
    <row r="31" spans="1:9">
      <c r="B31" s="78"/>
      <c r="H31" s="24"/>
      <c r="I31" s="34"/>
    </row>
    <row r="32" spans="1:9">
      <c r="B32" s="78"/>
      <c r="C32" s="78"/>
      <c r="F32" s="78"/>
    </row>
    <row r="33" spans="2:6">
      <c r="B33" s="78"/>
      <c r="F33" s="78"/>
    </row>
    <row r="34" spans="2:6">
      <c r="B34" s="78"/>
      <c r="F34" s="78"/>
    </row>
  </sheetData>
  <mergeCells count="5">
    <mergeCell ref="A6:F6"/>
    <mergeCell ref="A7:F7"/>
    <mergeCell ref="A5:F5"/>
    <mergeCell ref="A3:F3"/>
    <mergeCell ref="A4:F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19"/>
  <sheetViews>
    <sheetView topLeftCell="A109" workbookViewId="0">
      <selection activeCell="E120" sqref="E120"/>
    </sheetView>
  </sheetViews>
  <sheetFormatPr baseColWidth="10" defaultRowHeight="15"/>
  <cols>
    <col min="1" max="1" width="9.5703125" style="20" customWidth="1"/>
    <col min="2" max="2" width="5" style="79" bestFit="1" customWidth="1"/>
    <col min="3" max="3" width="76.140625" style="20" bestFit="1" customWidth="1"/>
    <col min="4" max="4" width="17.85546875" style="20" bestFit="1" customWidth="1"/>
    <col min="5" max="5" width="21.42578125" style="20" bestFit="1" customWidth="1"/>
    <col min="6" max="6" width="26.5703125" style="20" bestFit="1" customWidth="1"/>
    <col min="7" max="7" width="17.28515625" style="20" bestFit="1" customWidth="1"/>
    <col min="8" max="8" width="11.42578125" style="20"/>
    <col min="9" max="9" width="11.7109375" style="20" bestFit="1" customWidth="1"/>
    <col min="10" max="256" width="11.42578125" style="20"/>
    <col min="257" max="257" width="9.5703125" style="20" customWidth="1"/>
    <col min="258" max="258" width="5" style="20" bestFit="1" customWidth="1"/>
    <col min="259" max="259" width="76.140625" style="20" bestFit="1" customWidth="1"/>
    <col min="260" max="260" width="17.85546875" style="20" bestFit="1" customWidth="1"/>
    <col min="261" max="261" width="21.42578125" style="20" bestFit="1" customWidth="1"/>
    <col min="262" max="262" width="26.5703125" style="20" bestFit="1" customWidth="1"/>
    <col min="263" max="263" width="17.28515625" style="20" bestFit="1" customWidth="1"/>
    <col min="264" max="264" width="11.42578125" style="20"/>
    <col min="265" max="265" width="11.7109375" style="20" bestFit="1" customWidth="1"/>
    <col min="266" max="512" width="11.42578125" style="20"/>
    <col min="513" max="513" width="9.5703125" style="20" customWidth="1"/>
    <col min="514" max="514" width="5" style="20" bestFit="1" customWidth="1"/>
    <col min="515" max="515" width="76.140625" style="20" bestFit="1" customWidth="1"/>
    <col min="516" max="516" width="17.85546875" style="20" bestFit="1" customWidth="1"/>
    <col min="517" max="517" width="21.42578125" style="20" bestFit="1" customWidth="1"/>
    <col min="518" max="518" width="26.5703125" style="20" bestFit="1" customWidth="1"/>
    <col min="519" max="519" width="17.28515625" style="20" bestFit="1" customWidth="1"/>
    <col min="520" max="520" width="11.42578125" style="20"/>
    <col min="521" max="521" width="11.7109375" style="20" bestFit="1" customWidth="1"/>
    <col min="522" max="768" width="11.42578125" style="20"/>
    <col min="769" max="769" width="9.5703125" style="20" customWidth="1"/>
    <col min="770" max="770" width="5" style="20" bestFit="1" customWidth="1"/>
    <col min="771" max="771" width="76.140625" style="20" bestFit="1" customWidth="1"/>
    <col min="772" max="772" width="17.85546875" style="20" bestFit="1" customWidth="1"/>
    <col min="773" max="773" width="21.42578125" style="20" bestFit="1" customWidth="1"/>
    <col min="774" max="774" width="26.5703125" style="20" bestFit="1" customWidth="1"/>
    <col min="775" max="775" width="17.28515625" style="20" bestFit="1" customWidth="1"/>
    <col min="776" max="776" width="11.42578125" style="20"/>
    <col min="777" max="777" width="11.7109375" style="20" bestFit="1" customWidth="1"/>
    <col min="778" max="1024" width="11.42578125" style="20"/>
    <col min="1025" max="1025" width="9.5703125" style="20" customWidth="1"/>
    <col min="1026" max="1026" width="5" style="20" bestFit="1" customWidth="1"/>
    <col min="1027" max="1027" width="76.140625" style="20" bestFit="1" customWidth="1"/>
    <col min="1028" max="1028" width="17.85546875" style="20" bestFit="1" customWidth="1"/>
    <col min="1029" max="1029" width="21.42578125" style="20" bestFit="1" customWidth="1"/>
    <col min="1030" max="1030" width="26.5703125" style="20" bestFit="1" customWidth="1"/>
    <col min="1031" max="1031" width="17.28515625" style="20" bestFit="1" customWidth="1"/>
    <col min="1032" max="1032" width="11.42578125" style="20"/>
    <col min="1033" max="1033" width="11.7109375" style="20" bestFit="1" customWidth="1"/>
    <col min="1034" max="1280" width="11.42578125" style="20"/>
    <col min="1281" max="1281" width="9.5703125" style="20" customWidth="1"/>
    <col min="1282" max="1282" width="5" style="20" bestFit="1" customWidth="1"/>
    <col min="1283" max="1283" width="76.140625" style="20" bestFit="1" customWidth="1"/>
    <col min="1284" max="1284" width="17.85546875" style="20" bestFit="1" customWidth="1"/>
    <col min="1285" max="1285" width="21.42578125" style="20" bestFit="1" customWidth="1"/>
    <col min="1286" max="1286" width="26.5703125" style="20" bestFit="1" customWidth="1"/>
    <col min="1287" max="1287" width="17.28515625" style="20" bestFit="1" customWidth="1"/>
    <col min="1288" max="1288" width="11.42578125" style="20"/>
    <col min="1289" max="1289" width="11.7109375" style="20" bestFit="1" customWidth="1"/>
    <col min="1290" max="1536" width="11.42578125" style="20"/>
    <col min="1537" max="1537" width="9.5703125" style="20" customWidth="1"/>
    <col min="1538" max="1538" width="5" style="20" bestFit="1" customWidth="1"/>
    <col min="1539" max="1539" width="76.140625" style="20" bestFit="1" customWidth="1"/>
    <col min="1540" max="1540" width="17.85546875" style="20" bestFit="1" customWidth="1"/>
    <col min="1541" max="1541" width="21.42578125" style="20" bestFit="1" customWidth="1"/>
    <col min="1542" max="1542" width="26.5703125" style="20" bestFit="1" customWidth="1"/>
    <col min="1543" max="1543" width="17.28515625" style="20" bestFit="1" customWidth="1"/>
    <col min="1544" max="1544" width="11.42578125" style="20"/>
    <col min="1545" max="1545" width="11.7109375" style="20" bestFit="1" customWidth="1"/>
    <col min="1546" max="1792" width="11.42578125" style="20"/>
    <col min="1793" max="1793" width="9.5703125" style="20" customWidth="1"/>
    <col min="1794" max="1794" width="5" style="20" bestFit="1" customWidth="1"/>
    <col min="1795" max="1795" width="76.140625" style="20" bestFit="1" customWidth="1"/>
    <col min="1796" max="1796" width="17.85546875" style="20" bestFit="1" customWidth="1"/>
    <col min="1797" max="1797" width="21.42578125" style="20" bestFit="1" customWidth="1"/>
    <col min="1798" max="1798" width="26.5703125" style="20" bestFit="1" customWidth="1"/>
    <col min="1799" max="1799" width="17.28515625" style="20" bestFit="1" customWidth="1"/>
    <col min="1800" max="1800" width="11.42578125" style="20"/>
    <col min="1801" max="1801" width="11.7109375" style="20" bestFit="1" customWidth="1"/>
    <col min="1802" max="2048" width="11.42578125" style="20"/>
    <col min="2049" max="2049" width="9.5703125" style="20" customWidth="1"/>
    <col min="2050" max="2050" width="5" style="20" bestFit="1" customWidth="1"/>
    <col min="2051" max="2051" width="76.140625" style="20" bestFit="1" customWidth="1"/>
    <col min="2052" max="2052" width="17.85546875" style="20" bestFit="1" customWidth="1"/>
    <col min="2053" max="2053" width="21.42578125" style="20" bestFit="1" customWidth="1"/>
    <col min="2054" max="2054" width="26.5703125" style="20" bestFit="1" customWidth="1"/>
    <col min="2055" max="2055" width="17.28515625" style="20" bestFit="1" customWidth="1"/>
    <col min="2056" max="2056" width="11.42578125" style="20"/>
    <col min="2057" max="2057" width="11.7109375" style="20" bestFit="1" customWidth="1"/>
    <col min="2058" max="2304" width="11.42578125" style="20"/>
    <col min="2305" max="2305" width="9.5703125" style="20" customWidth="1"/>
    <col min="2306" max="2306" width="5" style="20" bestFit="1" customWidth="1"/>
    <col min="2307" max="2307" width="76.140625" style="20" bestFit="1" customWidth="1"/>
    <col min="2308" max="2308" width="17.85546875" style="20" bestFit="1" customWidth="1"/>
    <col min="2309" max="2309" width="21.42578125" style="20" bestFit="1" customWidth="1"/>
    <col min="2310" max="2310" width="26.5703125" style="20" bestFit="1" customWidth="1"/>
    <col min="2311" max="2311" width="17.28515625" style="20" bestFit="1" customWidth="1"/>
    <col min="2312" max="2312" width="11.42578125" style="20"/>
    <col min="2313" max="2313" width="11.7109375" style="20" bestFit="1" customWidth="1"/>
    <col min="2314" max="2560" width="11.42578125" style="20"/>
    <col min="2561" max="2561" width="9.5703125" style="20" customWidth="1"/>
    <col min="2562" max="2562" width="5" style="20" bestFit="1" customWidth="1"/>
    <col min="2563" max="2563" width="76.140625" style="20" bestFit="1" customWidth="1"/>
    <col min="2564" max="2564" width="17.85546875" style="20" bestFit="1" customWidth="1"/>
    <col min="2565" max="2565" width="21.42578125" style="20" bestFit="1" customWidth="1"/>
    <col min="2566" max="2566" width="26.5703125" style="20" bestFit="1" customWidth="1"/>
    <col min="2567" max="2567" width="17.28515625" style="20" bestFit="1" customWidth="1"/>
    <col min="2568" max="2568" width="11.42578125" style="20"/>
    <col min="2569" max="2569" width="11.7109375" style="20" bestFit="1" customWidth="1"/>
    <col min="2570" max="2816" width="11.42578125" style="20"/>
    <col min="2817" max="2817" width="9.5703125" style="20" customWidth="1"/>
    <col min="2818" max="2818" width="5" style="20" bestFit="1" customWidth="1"/>
    <col min="2819" max="2819" width="76.140625" style="20" bestFit="1" customWidth="1"/>
    <col min="2820" max="2820" width="17.85546875" style="20" bestFit="1" customWidth="1"/>
    <col min="2821" max="2821" width="21.42578125" style="20" bestFit="1" customWidth="1"/>
    <col min="2822" max="2822" width="26.5703125" style="20" bestFit="1" customWidth="1"/>
    <col min="2823" max="2823" width="17.28515625" style="20" bestFit="1" customWidth="1"/>
    <col min="2824" max="2824" width="11.42578125" style="20"/>
    <col min="2825" max="2825" width="11.7109375" style="20" bestFit="1" customWidth="1"/>
    <col min="2826" max="3072" width="11.42578125" style="20"/>
    <col min="3073" max="3073" width="9.5703125" style="20" customWidth="1"/>
    <col min="3074" max="3074" width="5" style="20" bestFit="1" customWidth="1"/>
    <col min="3075" max="3075" width="76.140625" style="20" bestFit="1" customWidth="1"/>
    <col min="3076" max="3076" width="17.85546875" style="20" bestFit="1" customWidth="1"/>
    <col min="3077" max="3077" width="21.42578125" style="20" bestFit="1" customWidth="1"/>
    <col min="3078" max="3078" width="26.5703125" style="20" bestFit="1" customWidth="1"/>
    <col min="3079" max="3079" width="17.28515625" style="20" bestFit="1" customWidth="1"/>
    <col min="3080" max="3080" width="11.42578125" style="20"/>
    <col min="3081" max="3081" width="11.7109375" style="20" bestFit="1" customWidth="1"/>
    <col min="3082" max="3328" width="11.42578125" style="20"/>
    <col min="3329" max="3329" width="9.5703125" style="20" customWidth="1"/>
    <col min="3330" max="3330" width="5" style="20" bestFit="1" customWidth="1"/>
    <col min="3331" max="3331" width="76.140625" style="20" bestFit="1" customWidth="1"/>
    <col min="3332" max="3332" width="17.85546875" style="20" bestFit="1" customWidth="1"/>
    <col min="3333" max="3333" width="21.42578125" style="20" bestFit="1" customWidth="1"/>
    <col min="3334" max="3334" width="26.5703125" style="20" bestFit="1" customWidth="1"/>
    <col min="3335" max="3335" width="17.28515625" style="20" bestFit="1" customWidth="1"/>
    <col min="3336" max="3336" width="11.42578125" style="20"/>
    <col min="3337" max="3337" width="11.7109375" style="20" bestFit="1" customWidth="1"/>
    <col min="3338" max="3584" width="11.42578125" style="20"/>
    <col min="3585" max="3585" width="9.5703125" style="20" customWidth="1"/>
    <col min="3586" max="3586" width="5" style="20" bestFit="1" customWidth="1"/>
    <col min="3587" max="3587" width="76.140625" style="20" bestFit="1" customWidth="1"/>
    <col min="3588" max="3588" width="17.85546875" style="20" bestFit="1" customWidth="1"/>
    <col min="3589" max="3589" width="21.42578125" style="20" bestFit="1" customWidth="1"/>
    <col min="3590" max="3590" width="26.5703125" style="20" bestFit="1" customWidth="1"/>
    <col min="3591" max="3591" width="17.28515625" style="20" bestFit="1" customWidth="1"/>
    <col min="3592" max="3592" width="11.42578125" style="20"/>
    <col min="3593" max="3593" width="11.7109375" style="20" bestFit="1" customWidth="1"/>
    <col min="3594" max="3840" width="11.42578125" style="20"/>
    <col min="3841" max="3841" width="9.5703125" style="20" customWidth="1"/>
    <col min="3842" max="3842" width="5" style="20" bestFit="1" customWidth="1"/>
    <col min="3843" max="3843" width="76.140625" style="20" bestFit="1" customWidth="1"/>
    <col min="3844" max="3844" width="17.85546875" style="20" bestFit="1" customWidth="1"/>
    <col min="3845" max="3845" width="21.42578125" style="20" bestFit="1" customWidth="1"/>
    <col min="3846" max="3846" width="26.5703125" style="20" bestFit="1" customWidth="1"/>
    <col min="3847" max="3847" width="17.28515625" style="20" bestFit="1" customWidth="1"/>
    <col min="3848" max="3848" width="11.42578125" style="20"/>
    <col min="3849" max="3849" width="11.7109375" style="20" bestFit="1" customWidth="1"/>
    <col min="3850" max="4096" width="11.42578125" style="20"/>
    <col min="4097" max="4097" width="9.5703125" style="20" customWidth="1"/>
    <col min="4098" max="4098" width="5" style="20" bestFit="1" customWidth="1"/>
    <col min="4099" max="4099" width="76.140625" style="20" bestFit="1" customWidth="1"/>
    <col min="4100" max="4100" width="17.85546875" style="20" bestFit="1" customWidth="1"/>
    <col min="4101" max="4101" width="21.42578125" style="20" bestFit="1" customWidth="1"/>
    <col min="4102" max="4102" width="26.5703125" style="20" bestFit="1" customWidth="1"/>
    <col min="4103" max="4103" width="17.28515625" style="20" bestFit="1" customWidth="1"/>
    <col min="4104" max="4104" width="11.42578125" style="20"/>
    <col min="4105" max="4105" width="11.7109375" style="20" bestFit="1" customWidth="1"/>
    <col min="4106" max="4352" width="11.42578125" style="20"/>
    <col min="4353" max="4353" width="9.5703125" style="20" customWidth="1"/>
    <col min="4354" max="4354" width="5" style="20" bestFit="1" customWidth="1"/>
    <col min="4355" max="4355" width="76.140625" style="20" bestFit="1" customWidth="1"/>
    <col min="4356" max="4356" width="17.85546875" style="20" bestFit="1" customWidth="1"/>
    <col min="4357" max="4357" width="21.42578125" style="20" bestFit="1" customWidth="1"/>
    <col min="4358" max="4358" width="26.5703125" style="20" bestFit="1" customWidth="1"/>
    <col min="4359" max="4359" width="17.28515625" style="20" bestFit="1" customWidth="1"/>
    <col min="4360" max="4360" width="11.42578125" style="20"/>
    <col min="4361" max="4361" width="11.7109375" style="20" bestFit="1" customWidth="1"/>
    <col min="4362" max="4608" width="11.42578125" style="20"/>
    <col min="4609" max="4609" width="9.5703125" style="20" customWidth="1"/>
    <col min="4610" max="4610" width="5" style="20" bestFit="1" customWidth="1"/>
    <col min="4611" max="4611" width="76.140625" style="20" bestFit="1" customWidth="1"/>
    <col min="4612" max="4612" width="17.85546875" style="20" bestFit="1" customWidth="1"/>
    <col min="4613" max="4613" width="21.42578125" style="20" bestFit="1" customWidth="1"/>
    <col min="4614" max="4614" width="26.5703125" style="20" bestFit="1" customWidth="1"/>
    <col min="4615" max="4615" width="17.28515625" style="20" bestFit="1" customWidth="1"/>
    <col min="4616" max="4616" width="11.42578125" style="20"/>
    <col min="4617" max="4617" width="11.7109375" style="20" bestFit="1" customWidth="1"/>
    <col min="4618" max="4864" width="11.42578125" style="20"/>
    <col min="4865" max="4865" width="9.5703125" style="20" customWidth="1"/>
    <col min="4866" max="4866" width="5" style="20" bestFit="1" customWidth="1"/>
    <col min="4867" max="4867" width="76.140625" style="20" bestFit="1" customWidth="1"/>
    <col min="4868" max="4868" width="17.85546875" style="20" bestFit="1" customWidth="1"/>
    <col min="4869" max="4869" width="21.42578125" style="20" bestFit="1" customWidth="1"/>
    <col min="4870" max="4870" width="26.5703125" style="20" bestFit="1" customWidth="1"/>
    <col min="4871" max="4871" width="17.28515625" style="20" bestFit="1" customWidth="1"/>
    <col min="4872" max="4872" width="11.42578125" style="20"/>
    <col min="4873" max="4873" width="11.7109375" style="20" bestFit="1" customWidth="1"/>
    <col min="4874" max="5120" width="11.42578125" style="20"/>
    <col min="5121" max="5121" width="9.5703125" style="20" customWidth="1"/>
    <col min="5122" max="5122" width="5" style="20" bestFit="1" customWidth="1"/>
    <col min="5123" max="5123" width="76.140625" style="20" bestFit="1" customWidth="1"/>
    <col min="5124" max="5124" width="17.85546875" style="20" bestFit="1" customWidth="1"/>
    <col min="5125" max="5125" width="21.42578125" style="20" bestFit="1" customWidth="1"/>
    <col min="5126" max="5126" width="26.5703125" style="20" bestFit="1" customWidth="1"/>
    <col min="5127" max="5127" width="17.28515625" style="20" bestFit="1" customWidth="1"/>
    <col min="5128" max="5128" width="11.42578125" style="20"/>
    <col min="5129" max="5129" width="11.7109375" style="20" bestFit="1" customWidth="1"/>
    <col min="5130" max="5376" width="11.42578125" style="20"/>
    <col min="5377" max="5377" width="9.5703125" style="20" customWidth="1"/>
    <col min="5378" max="5378" width="5" style="20" bestFit="1" customWidth="1"/>
    <col min="5379" max="5379" width="76.140625" style="20" bestFit="1" customWidth="1"/>
    <col min="5380" max="5380" width="17.85546875" style="20" bestFit="1" customWidth="1"/>
    <col min="5381" max="5381" width="21.42578125" style="20" bestFit="1" customWidth="1"/>
    <col min="5382" max="5382" width="26.5703125" style="20" bestFit="1" customWidth="1"/>
    <col min="5383" max="5383" width="17.28515625" style="20" bestFit="1" customWidth="1"/>
    <col min="5384" max="5384" width="11.42578125" style="20"/>
    <col min="5385" max="5385" width="11.7109375" style="20" bestFit="1" customWidth="1"/>
    <col min="5386" max="5632" width="11.42578125" style="20"/>
    <col min="5633" max="5633" width="9.5703125" style="20" customWidth="1"/>
    <col min="5634" max="5634" width="5" style="20" bestFit="1" customWidth="1"/>
    <col min="5635" max="5635" width="76.140625" style="20" bestFit="1" customWidth="1"/>
    <col min="5636" max="5636" width="17.85546875" style="20" bestFit="1" customWidth="1"/>
    <col min="5637" max="5637" width="21.42578125" style="20" bestFit="1" customWidth="1"/>
    <col min="5638" max="5638" width="26.5703125" style="20" bestFit="1" customWidth="1"/>
    <col min="5639" max="5639" width="17.28515625" style="20" bestFit="1" customWidth="1"/>
    <col min="5640" max="5640" width="11.42578125" style="20"/>
    <col min="5641" max="5641" width="11.7109375" style="20" bestFit="1" customWidth="1"/>
    <col min="5642" max="5888" width="11.42578125" style="20"/>
    <col min="5889" max="5889" width="9.5703125" style="20" customWidth="1"/>
    <col min="5890" max="5890" width="5" style="20" bestFit="1" customWidth="1"/>
    <col min="5891" max="5891" width="76.140625" style="20" bestFit="1" customWidth="1"/>
    <col min="5892" max="5892" width="17.85546875" style="20" bestFit="1" customWidth="1"/>
    <col min="5893" max="5893" width="21.42578125" style="20" bestFit="1" customWidth="1"/>
    <col min="5894" max="5894" width="26.5703125" style="20" bestFit="1" customWidth="1"/>
    <col min="5895" max="5895" width="17.28515625" style="20" bestFit="1" customWidth="1"/>
    <col min="5896" max="5896" width="11.42578125" style="20"/>
    <col min="5897" max="5897" width="11.7109375" style="20" bestFit="1" customWidth="1"/>
    <col min="5898" max="6144" width="11.42578125" style="20"/>
    <col min="6145" max="6145" width="9.5703125" style="20" customWidth="1"/>
    <col min="6146" max="6146" width="5" style="20" bestFit="1" customWidth="1"/>
    <col min="6147" max="6147" width="76.140625" style="20" bestFit="1" customWidth="1"/>
    <col min="6148" max="6148" width="17.85546875" style="20" bestFit="1" customWidth="1"/>
    <col min="6149" max="6149" width="21.42578125" style="20" bestFit="1" customWidth="1"/>
    <col min="6150" max="6150" width="26.5703125" style="20" bestFit="1" customWidth="1"/>
    <col min="6151" max="6151" width="17.28515625" style="20" bestFit="1" customWidth="1"/>
    <col min="6152" max="6152" width="11.42578125" style="20"/>
    <col min="6153" max="6153" width="11.7109375" style="20" bestFit="1" customWidth="1"/>
    <col min="6154" max="6400" width="11.42578125" style="20"/>
    <col min="6401" max="6401" width="9.5703125" style="20" customWidth="1"/>
    <col min="6402" max="6402" width="5" style="20" bestFit="1" customWidth="1"/>
    <col min="6403" max="6403" width="76.140625" style="20" bestFit="1" customWidth="1"/>
    <col min="6404" max="6404" width="17.85546875" style="20" bestFit="1" customWidth="1"/>
    <col min="6405" max="6405" width="21.42578125" style="20" bestFit="1" customWidth="1"/>
    <col min="6406" max="6406" width="26.5703125" style="20" bestFit="1" customWidth="1"/>
    <col min="6407" max="6407" width="17.28515625" style="20" bestFit="1" customWidth="1"/>
    <col min="6408" max="6408" width="11.42578125" style="20"/>
    <col min="6409" max="6409" width="11.7109375" style="20" bestFit="1" customWidth="1"/>
    <col min="6410" max="6656" width="11.42578125" style="20"/>
    <col min="6657" max="6657" width="9.5703125" style="20" customWidth="1"/>
    <col min="6658" max="6658" width="5" style="20" bestFit="1" customWidth="1"/>
    <col min="6659" max="6659" width="76.140625" style="20" bestFit="1" customWidth="1"/>
    <col min="6660" max="6660" width="17.85546875" style="20" bestFit="1" customWidth="1"/>
    <col min="6661" max="6661" width="21.42578125" style="20" bestFit="1" customWidth="1"/>
    <col min="6662" max="6662" width="26.5703125" style="20" bestFit="1" customWidth="1"/>
    <col min="6663" max="6663" width="17.28515625" style="20" bestFit="1" customWidth="1"/>
    <col min="6664" max="6664" width="11.42578125" style="20"/>
    <col min="6665" max="6665" width="11.7109375" style="20" bestFit="1" customWidth="1"/>
    <col min="6666" max="6912" width="11.42578125" style="20"/>
    <col min="6913" max="6913" width="9.5703125" style="20" customWidth="1"/>
    <col min="6914" max="6914" width="5" style="20" bestFit="1" customWidth="1"/>
    <col min="6915" max="6915" width="76.140625" style="20" bestFit="1" customWidth="1"/>
    <col min="6916" max="6916" width="17.85546875" style="20" bestFit="1" customWidth="1"/>
    <col min="6917" max="6917" width="21.42578125" style="20" bestFit="1" customWidth="1"/>
    <col min="6918" max="6918" width="26.5703125" style="20" bestFit="1" customWidth="1"/>
    <col min="6919" max="6919" width="17.28515625" style="20" bestFit="1" customWidth="1"/>
    <col min="6920" max="6920" width="11.42578125" style="20"/>
    <col min="6921" max="6921" width="11.7109375" style="20" bestFit="1" customWidth="1"/>
    <col min="6922" max="7168" width="11.42578125" style="20"/>
    <col min="7169" max="7169" width="9.5703125" style="20" customWidth="1"/>
    <col min="7170" max="7170" width="5" style="20" bestFit="1" customWidth="1"/>
    <col min="7171" max="7171" width="76.140625" style="20" bestFit="1" customWidth="1"/>
    <col min="7172" max="7172" width="17.85546875" style="20" bestFit="1" customWidth="1"/>
    <col min="7173" max="7173" width="21.42578125" style="20" bestFit="1" customWidth="1"/>
    <col min="7174" max="7174" width="26.5703125" style="20" bestFit="1" customWidth="1"/>
    <col min="7175" max="7175" width="17.28515625" style="20" bestFit="1" customWidth="1"/>
    <col min="7176" max="7176" width="11.42578125" style="20"/>
    <col min="7177" max="7177" width="11.7109375" style="20" bestFit="1" customWidth="1"/>
    <col min="7178" max="7424" width="11.42578125" style="20"/>
    <col min="7425" max="7425" width="9.5703125" style="20" customWidth="1"/>
    <col min="7426" max="7426" width="5" style="20" bestFit="1" customWidth="1"/>
    <col min="7427" max="7427" width="76.140625" style="20" bestFit="1" customWidth="1"/>
    <col min="7428" max="7428" width="17.85546875" style="20" bestFit="1" customWidth="1"/>
    <col min="7429" max="7429" width="21.42578125" style="20" bestFit="1" customWidth="1"/>
    <col min="7430" max="7430" width="26.5703125" style="20" bestFit="1" customWidth="1"/>
    <col min="7431" max="7431" width="17.28515625" style="20" bestFit="1" customWidth="1"/>
    <col min="7432" max="7432" width="11.42578125" style="20"/>
    <col min="7433" max="7433" width="11.7109375" style="20" bestFit="1" customWidth="1"/>
    <col min="7434" max="7680" width="11.42578125" style="20"/>
    <col min="7681" max="7681" width="9.5703125" style="20" customWidth="1"/>
    <col min="7682" max="7682" width="5" style="20" bestFit="1" customWidth="1"/>
    <col min="7683" max="7683" width="76.140625" style="20" bestFit="1" customWidth="1"/>
    <col min="7684" max="7684" width="17.85546875" style="20" bestFit="1" customWidth="1"/>
    <col min="7685" max="7685" width="21.42578125" style="20" bestFit="1" customWidth="1"/>
    <col min="7686" max="7686" width="26.5703125" style="20" bestFit="1" customWidth="1"/>
    <col min="7687" max="7687" width="17.28515625" style="20" bestFit="1" customWidth="1"/>
    <col min="7688" max="7688" width="11.42578125" style="20"/>
    <col min="7689" max="7689" width="11.7109375" style="20" bestFit="1" customWidth="1"/>
    <col min="7690" max="7936" width="11.42578125" style="20"/>
    <col min="7937" max="7937" width="9.5703125" style="20" customWidth="1"/>
    <col min="7938" max="7938" width="5" style="20" bestFit="1" customWidth="1"/>
    <col min="7939" max="7939" width="76.140625" style="20" bestFit="1" customWidth="1"/>
    <col min="7940" max="7940" width="17.85546875" style="20" bestFit="1" customWidth="1"/>
    <col min="7941" max="7941" width="21.42578125" style="20" bestFit="1" customWidth="1"/>
    <col min="7942" max="7942" width="26.5703125" style="20" bestFit="1" customWidth="1"/>
    <col min="7943" max="7943" width="17.28515625" style="20" bestFit="1" customWidth="1"/>
    <col min="7944" max="7944" width="11.42578125" style="20"/>
    <col min="7945" max="7945" width="11.7109375" style="20" bestFit="1" customWidth="1"/>
    <col min="7946" max="8192" width="11.42578125" style="20"/>
    <col min="8193" max="8193" width="9.5703125" style="20" customWidth="1"/>
    <col min="8194" max="8194" width="5" style="20" bestFit="1" customWidth="1"/>
    <col min="8195" max="8195" width="76.140625" style="20" bestFit="1" customWidth="1"/>
    <col min="8196" max="8196" width="17.85546875" style="20" bestFit="1" customWidth="1"/>
    <col min="8197" max="8197" width="21.42578125" style="20" bestFit="1" customWidth="1"/>
    <col min="8198" max="8198" width="26.5703125" style="20" bestFit="1" customWidth="1"/>
    <col min="8199" max="8199" width="17.28515625" style="20" bestFit="1" customWidth="1"/>
    <col min="8200" max="8200" width="11.42578125" style="20"/>
    <col min="8201" max="8201" width="11.7109375" style="20" bestFit="1" customWidth="1"/>
    <col min="8202" max="8448" width="11.42578125" style="20"/>
    <col min="8449" max="8449" width="9.5703125" style="20" customWidth="1"/>
    <col min="8450" max="8450" width="5" style="20" bestFit="1" customWidth="1"/>
    <col min="8451" max="8451" width="76.140625" style="20" bestFit="1" customWidth="1"/>
    <col min="8452" max="8452" width="17.85546875" style="20" bestFit="1" customWidth="1"/>
    <col min="8453" max="8453" width="21.42578125" style="20" bestFit="1" customWidth="1"/>
    <col min="8454" max="8454" width="26.5703125" style="20" bestFit="1" customWidth="1"/>
    <col min="8455" max="8455" width="17.28515625" style="20" bestFit="1" customWidth="1"/>
    <col min="8456" max="8456" width="11.42578125" style="20"/>
    <col min="8457" max="8457" width="11.7109375" style="20" bestFit="1" customWidth="1"/>
    <col min="8458" max="8704" width="11.42578125" style="20"/>
    <col min="8705" max="8705" width="9.5703125" style="20" customWidth="1"/>
    <col min="8706" max="8706" width="5" style="20" bestFit="1" customWidth="1"/>
    <col min="8707" max="8707" width="76.140625" style="20" bestFit="1" customWidth="1"/>
    <col min="8708" max="8708" width="17.85546875" style="20" bestFit="1" customWidth="1"/>
    <col min="8709" max="8709" width="21.42578125" style="20" bestFit="1" customWidth="1"/>
    <col min="8710" max="8710" width="26.5703125" style="20" bestFit="1" customWidth="1"/>
    <col min="8711" max="8711" width="17.28515625" style="20" bestFit="1" customWidth="1"/>
    <col min="8712" max="8712" width="11.42578125" style="20"/>
    <col min="8713" max="8713" width="11.7109375" style="20" bestFit="1" customWidth="1"/>
    <col min="8714" max="8960" width="11.42578125" style="20"/>
    <col min="8961" max="8961" width="9.5703125" style="20" customWidth="1"/>
    <col min="8962" max="8962" width="5" style="20" bestFit="1" customWidth="1"/>
    <col min="8963" max="8963" width="76.140625" style="20" bestFit="1" customWidth="1"/>
    <col min="8964" max="8964" width="17.85546875" style="20" bestFit="1" customWidth="1"/>
    <col min="8965" max="8965" width="21.42578125" style="20" bestFit="1" customWidth="1"/>
    <col min="8966" max="8966" width="26.5703125" style="20" bestFit="1" customWidth="1"/>
    <col min="8967" max="8967" width="17.28515625" style="20" bestFit="1" customWidth="1"/>
    <col min="8968" max="8968" width="11.42578125" style="20"/>
    <col min="8969" max="8969" width="11.7109375" style="20" bestFit="1" customWidth="1"/>
    <col min="8970" max="9216" width="11.42578125" style="20"/>
    <col min="9217" max="9217" width="9.5703125" style="20" customWidth="1"/>
    <col min="9218" max="9218" width="5" style="20" bestFit="1" customWidth="1"/>
    <col min="9219" max="9219" width="76.140625" style="20" bestFit="1" customWidth="1"/>
    <col min="9220" max="9220" width="17.85546875" style="20" bestFit="1" customWidth="1"/>
    <col min="9221" max="9221" width="21.42578125" style="20" bestFit="1" customWidth="1"/>
    <col min="9222" max="9222" width="26.5703125" style="20" bestFit="1" customWidth="1"/>
    <col min="9223" max="9223" width="17.28515625" style="20" bestFit="1" customWidth="1"/>
    <col min="9224" max="9224" width="11.42578125" style="20"/>
    <col min="9225" max="9225" width="11.7109375" style="20" bestFit="1" customWidth="1"/>
    <col min="9226" max="9472" width="11.42578125" style="20"/>
    <col min="9473" max="9473" width="9.5703125" style="20" customWidth="1"/>
    <col min="9474" max="9474" width="5" style="20" bestFit="1" customWidth="1"/>
    <col min="9475" max="9475" width="76.140625" style="20" bestFit="1" customWidth="1"/>
    <col min="9476" max="9476" width="17.85546875" style="20" bestFit="1" customWidth="1"/>
    <col min="9477" max="9477" width="21.42578125" style="20" bestFit="1" customWidth="1"/>
    <col min="9478" max="9478" width="26.5703125" style="20" bestFit="1" customWidth="1"/>
    <col min="9479" max="9479" width="17.28515625" style="20" bestFit="1" customWidth="1"/>
    <col min="9480" max="9480" width="11.42578125" style="20"/>
    <col min="9481" max="9481" width="11.7109375" style="20" bestFit="1" customWidth="1"/>
    <col min="9482" max="9728" width="11.42578125" style="20"/>
    <col min="9729" max="9729" width="9.5703125" style="20" customWidth="1"/>
    <col min="9730" max="9730" width="5" style="20" bestFit="1" customWidth="1"/>
    <col min="9731" max="9731" width="76.140625" style="20" bestFit="1" customWidth="1"/>
    <col min="9732" max="9732" width="17.85546875" style="20" bestFit="1" customWidth="1"/>
    <col min="9733" max="9733" width="21.42578125" style="20" bestFit="1" customWidth="1"/>
    <col min="9734" max="9734" width="26.5703125" style="20" bestFit="1" customWidth="1"/>
    <col min="9735" max="9735" width="17.28515625" style="20" bestFit="1" customWidth="1"/>
    <col min="9736" max="9736" width="11.42578125" style="20"/>
    <col min="9737" max="9737" width="11.7109375" style="20" bestFit="1" customWidth="1"/>
    <col min="9738" max="9984" width="11.42578125" style="20"/>
    <col min="9985" max="9985" width="9.5703125" style="20" customWidth="1"/>
    <col min="9986" max="9986" width="5" style="20" bestFit="1" customWidth="1"/>
    <col min="9987" max="9987" width="76.140625" style="20" bestFit="1" customWidth="1"/>
    <col min="9988" max="9988" width="17.85546875" style="20" bestFit="1" customWidth="1"/>
    <col min="9989" max="9989" width="21.42578125" style="20" bestFit="1" customWidth="1"/>
    <col min="9990" max="9990" width="26.5703125" style="20" bestFit="1" customWidth="1"/>
    <col min="9991" max="9991" width="17.28515625" style="20" bestFit="1" customWidth="1"/>
    <col min="9992" max="9992" width="11.42578125" style="20"/>
    <col min="9993" max="9993" width="11.7109375" style="20" bestFit="1" customWidth="1"/>
    <col min="9994" max="10240" width="11.42578125" style="20"/>
    <col min="10241" max="10241" width="9.5703125" style="20" customWidth="1"/>
    <col min="10242" max="10242" width="5" style="20" bestFit="1" customWidth="1"/>
    <col min="10243" max="10243" width="76.140625" style="20" bestFit="1" customWidth="1"/>
    <col min="10244" max="10244" width="17.85546875" style="20" bestFit="1" customWidth="1"/>
    <col min="10245" max="10245" width="21.42578125" style="20" bestFit="1" customWidth="1"/>
    <col min="10246" max="10246" width="26.5703125" style="20" bestFit="1" customWidth="1"/>
    <col min="10247" max="10247" width="17.28515625" style="20" bestFit="1" customWidth="1"/>
    <col min="10248" max="10248" width="11.42578125" style="20"/>
    <col min="10249" max="10249" width="11.7109375" style="20" bestFit="1" customWidth="1"/>
    <col min="10250" max="10496" width="11.42578125" style="20"/>
    <col min="10497" max="10497" width="9.5703125" style="20" customWidth="1"/>
    <col min="10498" max="10498" width="5" style="20" bestFit="1" customWidth="1"/>
    <col min="10499" max="10499" width="76.140625" style="20" bestFit="1" customWidth="1"/>
    <col min="10500" max="10500" width="17.85546875" style="20" bestFit="1" customWidth="1"/>
    <col min="10501" max="10501" width="21.42578125" style="20" bestFit="1" customWidth="1"/>
    <col min="10502" max="10502" width="26.5703125" style="20" bestFit="1" customWidth="1"/>
    <col min="10503" max="10503" width="17.28515625" style="20" bestFit="1" customWidth="1"/>
    <col min="10504" max="10504" width="11.42578125" style="20"/>
    <col min="10505" max="10505" width="11.7109375" style="20" bestFit="1" customWidth="1"/>
    <col min="10506" max="10752" width="11.42578125" style="20"/>
    <col min="10753" max="10753" width="9.5703125" style="20" customWidth="1"/>
    <col min="10754" max="10754" width="5" style="20" bestFit="1" customWidth="1"/>
    <col min="10755" max="10755" width="76.140625" style="20" bestFit="1" customWidth="1"/>
    <col min="10756" max="10756" width="17.85546875" style="20" bestFit="1" customWidth="1"/>
    <col min="10757" max="10757" width="21.42578125" style="20" bestFit="1" customWidth="1"/>
    <col min="10758" max="10758" width="26.5703125" style="20" bestFit="1" customWidth="1"/>
    <col min="10759" max="10759" width="17.28515625" style="20" bestFit="1" customWidth="1"/>
    <col min="10760" max="10760" width="11.42578125" style="20"/>
    <col min="10761" max="10761" width="11.7109375" style="20" bestFit="1" customWidth="1"/>
    <col min="10762" max="11008" width="11.42578125" style="20"/>
    <col min="11009" max="11009" width="9.5703125" style="20" customWidth="1"/>
    <col min="11010" max="11010" width="5" style="20" bestFit="1" customWidth="1"/>
    <col min="11011" max="11011" width="76.140625" style="20" bestFit="1" customWidth="1"/>
    <col min="11012" max="11012" width="17.85546875" style="20" bestFit="1" customWidth="1"/>
    <col min="11013" max="11013" width="21.42578125" style="20" bestFit="1" customWidth="1"/>
    <col min="11014" max="11014" width="26.5703125" style="20" bestFit="1" customWidth="1"/>
    <col min="11015" max="11015" width="17.28515625" style="20" bestFit="1" customWidth="1"/>
    <col min="11016" max="11016" width="11.42578125" style="20"/>
    <col min="11017" max="11017" width="11.7109375" style="20" bestFit="1" customWidth="1"/>
    <col min="11018" max="11264" width="11.42578125" style="20"/>
    <col min="11265" max="11265" width="9.5703125" style="20" customWidth="1"/>
    <col min="11266" max="11266" width="5" style="20" bestFit="1" customWidth="1"/>
    <col min="11267" max="11267" width="76.140625" style="20" bestFit="1" customWidth="1"/>
    <col min="11268" max="11268" width="17.85546875" style="20" bestFit="1" customWidth="1"/>
    <col min="11269" max="11269" width="21.42578125" style="20" bestFit="1" customWidth="1"/>
    <col min="11270" max="11270" width="26.5703125" style="20" bestFit="1" customWidth="1"/>
    <col min="11271" max="11271" width="17.28515625" style="20" bestFit="1" customWidth="1"/>
    <col min="11272" max="11272" width="11.42578125" style="20"/>
    <col min="11273" max="11273" width="11.7109375" style="20" bestFit="1" customWidth="1"/>
    <col min="11274" max="11520" width="11.42578125" style="20"/>
    <col min="11521" max="11521" width="9.5703125" style="20" customWidth="1"/>
    <col min="11522" max="11522" width="5" style="20" bestFit="1" customWidth="1"/>
    <col min="11523" max="11523" width="76.140625" style="20" bestFit="1" customWidth="1"/>
    <col min="11524" max="11524" width="17.85546875" style="20" bestFit="1" customWidth="1"/>
    <col min="11525" max="11525" width="21.42578125" style="20" bestFit="1" customWidth="1"/>
    <col min="11526" max="11526" width="26.5703125" style="20" bestFit="1" customWidth="1"/>
    <col min="11527" max="11527" width="17.28515625" style="20" bestFit="1" customWidth="1"/>
    <col min="11528" max="11528" width="11.42578125" style="20"/>
    <col min="11529" max="11529" width="11.7109375" style="20" bestFit="1" customWidth="1"/>
    <col min="11530" max="11776" width="11.42578125" style="20"/>
    <col min="11777" max="11777" width="9.5703125" style="20" customWidth="1"/>
    <col min="11778" max="11778" width="5" style="20" bestFit="1" customWidth="1"/>
    <col min="11779" max="11779" width="76.140625" style="20" bestFit="1" customWidth="1"/>
    <col min="11780" max="11780" width="17.85546875" style="20" bestFit="1" customWidth="1"/>
    <col min="11781" max="11781" width="21.42578125" style="20" bestFit="1" customWidth="1"/>
    <col min="11782" max="11782" width="26.5703125" style="20" bestFit="1" customWidth="1"/>
    <col min="11783" max="11783" width="17.28515625" style="20" bestFit="1" customWidth="1"/>
    <col min="11784" max="11784" width="11.42578125" style="20"/>
    <col min="11785" max="11785" width="11.7109375" style="20" bestFit="1" customWidth="1"/>
    <col min="11786" max="12032" width="11.42578125" style="20"/>
    <col min="12033" max="12033" width="9.5703125" style="20" customWidth="1"/>
    <col min="12034" max="12034" width="5" style="20" bestFit="1" customWidth="1"/>
    <col min="12035" max="12035" width="76.140625" style="20" bestFit="1" customWidth="1"/>
    <col min="12036" max="12036" width="17.85546875" style="20" bestFit="1" customWidth="1"/>
    <col min="12037" max="12037" width="21.42578125" style="20" bestFit="1" customWidth="1"/>
    <col min="12038" max="12038" width="26.5703125" style="20" bestFit="1" customWidth="1"/>
    <col min="12039" max="12039" width="17.28515625" style="20" bestFit="1" customWidth="1"/>
    <col min="12040" max="12040" width="11.42578125" style="20"/>
    <col min="12041" max="12041" width="11.7109375" style="20" bestFit="1" customWidth="1"/>
    <col min="12042" max="12288" width="11.42578125" style="20"/>
    <col min="12289" max="12289" width="9.5703125" style="20" customWidth="1"/>
    <col min="12290" max="12290" width="5" style="20" bestFit="1" customWidth="1"/>
    <col min="12291" max="12291" width="76.140625" style="20" bestFit="1" customWidth="1"/>
    <col min="12292" max="12292" width="17.85546875" style="20" bestFit="1" customWidth="1"/>
    <col min="12293" max="12293" width="21.42578125" style="20" bestFit="1" customWidth="1"/>
    <col min="12294" max="12294" width="26.5703125" style="20" bestFit="1" customWidth="1"/>
    <col min="12295" max="12295" width="17.28515625" style="20" bestFit="1" customWidth="1"/>
    <col min="12296" max="12296" width="11.42578125" style="20"/>
    <col min="12297" max="12297" width="11.7109375" style="20" bestFit="1" customWidth="1"/>
    <col min="12298" max="12544" width="11.42578125" style="20"/>
    <col min="12545" max="12545" width="9.5703125" style="20" customWidth="1"/>
    <col min="12546" max="12546" width="5" style="20" bestFit="1" customWidth="1"/>
    <col min="12547" max="12547" width="76.140625" style="20" bestFit="1" customWidth="1"/>
    <col min="12548" max="12548" width="17.85546875" style="20" bestFit="1" customWidth="1"/>
    <col min="12549" max="12549" width="21.42578125" style="20" bestFit="1" customWidth="1"/>
    <col min="12550" max="12550" width="26.5703125" style="20" bestFit="1" customWidth="1"/>
    <col min="12551" max="12551" width="17.28515625" style="20" bestFit="1" customWidth="1"/>
    <col min="12552" max="12552" width="11.42578125" style="20"/>
    <col min="12553" max="12553" width="11.7109375" style="20" bestFit="1" customWidth="1"/>
    <col min="12554" max="12800" width="11.42578125" style="20"/>
    <col min="12801" max="12801" width="9.5703125" style="20" customWidth="1"/>
    <col min="12802" max="12802" width="5" style="20" bestFit="1" customWidth="1"/>
    <col min="12803" max="12803" width="76.140625" style="20" bestFit="1" customWidth="1"/>
    <col min="12804" max="12804" width="17.85546875" style="20" bestFit="1" customWidth="1"/>
    <col min="12805" max="12805" width="21.42578125" style="20" bestFit="1" customWidth="1"/>
    <col min="12806" max="12806" width="26.5703125" style="20" bestFit="1" customWidth="1"/>
    <col min="12807" max="12807" width="17.28515625" style="20" bestFit="1" customWidth="1"/>
    <col min="12808" max="12808" width="11.42578125" style="20"/>
    <col min="12809" max="12809" width="11.7109375" style="20" bestFit="1" customWidth="1"/>
    <col min="12810" max="13056" width="11.42578125" style="20"/>
    <col min="13057" max="13057" width="9.5703125" style="20" customWidth="1"/>
    <col min="13058" max="13058" width="5" style="20" bestFit="1" customWidth="1"/>
    <col min="13059" max="13059" width="76.140625" style="20" bestFit="1" customWidth="1"/>
    <col min="13060" max="13060" width="17.85546875" style="20" bestFit="1" customWidth="1"/>
    <col min="13061" max="13061" width="21.42578125" style="20" bestFit="1" customWidth="1"/>
    <col min="13062" max="13062" width="26.5703125" style="20" bestFit="1" customWidth="1"/>
    <col min="13063" max="13063" width="17.28515625" style="20" bestFit="1" customWidth="1"/>
    <col min="13064" max="13064" width="11.42578125" style="20"/>
    <col min="13065" max="13065" width="11.7109375" style="20" bestFit="1" customWidth="1"/>
    <col min="13066" max="13312" width="11.42578125" style="20"/>
    <col min="13313" max="13313" width="9.5703125" style="20" customWidth="1"/>
    <col min="13314" max="13314" width="5" style="20" bestFit="1" customWidth="1"/>
    <col min="13315" max="13315" width="76.140625" style="20" bestFit="1" customWidth="1"/>
    <col min="13316" max="13316" width="17.85546875" style="20" bestFit="1" customWidth="1"/>
    <col min="13317" max="13317" width="21.42578125" style="20" bestFit="1" customWidth="1"/>
    <col min="13318" max="13318" width="26.5703125" style="20" bestFit="1" customWidth="1"/>
    <col min="13319" max="13319" width="17.28515625" style="20" bestFit="1" customWidth="1"/>
    <col min="13320" max="13320" width="11.42578125" style="20"/>
    <col min="13321" max="13321" width="11.7109375" style="20" bestFit="1" customWidth="1"/>
    <col min="13322" max="13568" width="11.42578125" style="20"/>
    <col min="13569" max="13569" width="9.5703125" style="20" customWidth="1"/>
    <col min="13570" max="13570" width="5" style="20" bestFit="1" customWidth="1"/>
    <col min="13571" max="13571" width="76.140625" style="20" bestFit="1" customWidth="1"/>
    <col min="13572" max="13572" width="17.85546875" style="20" bestFit="1" customWidth="1"/>
    <col min="13573" max="13573" width="21.42578125" style="20" bestFit="1" customWidth="1"/>
    <col min="13574" max="13574" width="26.5703125" style="20" bestFit="1" customWidth="1"/>
    <col min="13575" max="13575" width="17.28515625" style="20" bestFit="1" customWidth="1"/>
    <col min="13576" max="13576" width="11.42578125" style="20"/>
    <col min="13577" max="13577" width="11.7109375" style="20" bestFit="1" customWidth="1"/>
    <col min="13578" max="13824" width="11.42578125" style="20"/>
    <col min="13825" max="13825" width="9.5703125" style="20" customWidth="1"/>
    <col min="13826" max="13826" width="5" style="20" bestFit="1" customWidth="1"/>
    <col min="13827" max="13827" width="76.140625" style="20" bestFit="1" customWidth="1"/>
    <col min="13828" max="13828" width="17.85546875" style="20" bestFit="1" customWidth="1"/>
    <col min="13829" max="13829" width="21.42578125" style="20" bestFit="1" customWidth="1"/>
    <col min="13830" max="13830" width="26.5703125" style="20" bestFit="1" customWidth="1"/>
    <col min="13831" max="13831" width="17.28515625" style="20" bestFit="1" customWidth="1"/>
    <col min="13832" max="13832" width="11.42578125" style="20"/>
    <col min="13833" max="13833" width="11.7109375" style="20" bestFit="1" customWidth="1"/>
    <col min="13834" max="14080" width="11.42578125" style="20"/>
    <col min="14081" max="14081" width="9.5703125" style="20" customWidth="1"/>
    <col min="14082" max="14082" width="5" style="20" bestFit="1" customWidth="1"/>
    <col min="14083" max="14083" width="76.140625" style="20" bestFit="1" customWidth="1"/>
    <col min="14084" max="14084" width="17.85546875" style="20" bestFit="1" customWidth="1"/>
    <col min="14085" max="14085" width="21.42578125" style="20" bestFit="1" customWidth="1"/>
    <col min="14086" max="14086" width="26.5703125" style="20" bestFit="1" customWidth="1"/>
    <col min="14087" max="14087" width="17.28515625" style="20" bestFit="1" customWidth="1"/>
    <col min="14088" max="14088" width="11.42578125" style="20"/>
    <col min="14089" max="14089" width="11.7109375" style="20" bestFit="1" customWidth="1"/>
    <col min="14090" max="14336" width="11.42578125" style="20"/>
    <col min="14337" max="14337" width="9.5703125" style="20" customWidth="1"/>
    <col min="14338" max="14338" width="5" style="20" bestFit="1" customWidth="1"/>
    <col min="14339" max="14339" width="76.140625" style="20" bestFit="1" customWidth="1"/>
    <col min="14340" max="14340" width="17.85546875" style="20" bestFit="1" customWidth="1"/>
    <col min="14341" max="14341" width="21.42578125" style="20" bestFit="1" customWidth="1"/>
    <col min="14342" max="14342" width="26.5703125" style="20" bestFit="1" customWidth="1"/>
    <col min="14343" max="14343" width="17.28515625" style="20" bestFit="1" customWidth="1"/>
    <col min="14344" max="14344" width="11.42578125" style="20"/>
    <col min="14345" max="14345" width="11.7109375" style="20" bestFit="1" customWidth="1"/>
    <col min="14346" max="14592" width="11.42578125" style="20"/>
    <col min="14593" max="14593" width="9.5703125" style="20" customWidth="1"/>
    <col min="14594" max="14594" width="5" style="20" bestFit="1" customWidth="1"/>
    <col min="14595" max="14595" width="76.140625" style="20" bestFit="1" customWidth="1"/>
    <col min="14596" max="14596" width="17.85546875" style="20" bestFit="1" customWidth="1"/>
    <col min="14597" max="14597" width="21.42578125" style="20" bestFit="1" customWidth="1"/>
    <col min="14598" max="14598" width="26.5703125" style="20" bestFit="1" customWidth="1"/>
    <col min="14599" max="14599" width="17.28515625" style="20" bestFit="1" customWidth="1"/>
    <col min="14600" max="14600" width="11.42578125" style="20"/>
    <col min="14601" max="14601" width="11.7109375" style="20" bestFit="1" customWidth="1"/>
    <col min="14602" max="14848" width="11.42578125" style="20"/>
    <col min="14849" max="14849" width="9.5703125" style="20" customWidth="1"/>
    <col min="14850" max="14850" width="5" style="20" bestFit="1" customWidth="1"/>
    <col min="14851" max="14851" width="76.140625" style="20" bestFit="1" customWidth="1"/>
    <col min="14852" max="14852" width="17.85546875" style="20" bestFit="1" customWidth="1"/>
    <col min="14853" max="14853" width="21.42578125" style="20" bestFit="1" customWidth="1"/>
    <col min="14854" max="14854" width="26.5703125" style="20" bestFit="1" customWidth="1"/>
    <col min="14855" max="14855" width="17.28515625" style="20" bestFit="1" customWidth="1"/>
    <col min="14856" max="14856" width="11.42578125" style="20"/>
    <col min="14857" max="14857" width="11.7109375" style="20" bestFit="1" customWidth="1"/>
    <col min="14858" max="15104" width="11.42578125" style="20"/>
    <col min="15105" max="15105" width="9.5703125" style="20" customWidth="1"/>
    <col min="15106" max="15106" width="5" style="20" bestFit="1" customWidth="1"/>
    <col min="15107" max="15107" width="76.140625" style="20" bestFit="1" customWidth="1"/>
    <col min="15108" max="15108" width="17.85546875" style="20" bestFit="1" customWidth="1"/>
    <col min="15109" max="15109" width="21.42578125" style="20" bestFit="1" customWidth="1"/>
    <col min="15110" max="15110" width="26.5703125" style="20" bestFit="1" customWidth="1"/>
    <col min="15111" max="15111" width="17.28515625" style="20" bestFit="1" customWidth="1"/>
    <col min="15112" max="15112" width="11.42578125" style="20"/>
    <col min="15113" max="15113" width="11.7109375" style="20" bestFit="1" customWidth="1"/>
    <col min="15114" max="15360" width="11.42578125" style="20"/>
    <col min="15361" max="15361" width="9.5703125" style="20" customWidth="1"/>
    <col min="15362" max="15362" width="5" style="20" bestFit="1" customWidth="1"/>
    <col min="15363" max="15363" width="76.140625" style="20" bestFit="1" customWidth="1"/>
    <col min="15364" max="15364" width="17.85546875" style="20" bestFit="1" customWidth="1"/>
    <col min="15365" max="15365" width="21.42578125" style="20" bestFit="1" customWidth="1"/>
    <col min="15366" max="15366" width="26.5703125" style="20" bestFit="1" customWidth="1"/>
    <col min="15367" max="15367" width="17.28515625" style="20" bestFit="1" customWidth="1"/>
    <col min="15368" max="15368" width="11.42578125" style="20"/>
    <col min="15369" max="15369" width="11.7109375" style="20" bestFit="1" customWidth="1"/>
    <col min="15370" max="15616" width="11.42578125" style="20"/>
    <col min="15617" max="15617" width="9.5703125" style="20" customWidth="1"/>
    <col min="15618" max="15618" width="5" style="20" bestFit="1" customWidth="1"/>
    <col min="15619" max="15619" width="76.140625" style="20" bestFit="1" customWidth="1"/>
    <col min="15620" max="15620" width="17.85546875" style="20" bestFit="1" customWidth="1"/>
    <col min="15621" max="15621" width="21.42578125" style="20" bestFit="1" customWidth="1"/>
    <col min="15622" max="15622" width="26.5703125" style="20" bestFit="1" customWidth="1"/>
    <col min="15623" max="15623" width="17.28515625" style="20" bestFit="1" customWidth="1"/>
    <col min="15624" max="15624" width="11.42578125" style="20"/>
    <col min="15625" max="15625" width="11.7109375" style="20" bestFit="1" customWidth="1"/>
    <col min="15626" max="15872" width="11.42578125" style="20"/>
    <col min="15873" max="15873" width="9.5703125" style="20" customWidth="1"/>
    <col min="15874" max="15874" width="5" style="20" bestFit="1" customWidth="1"/>
    <col min="15875" max="15875" width="76.140625" style="20" bestFit="1" customWidth="1"/>
    <col min="15876" max="15876" width="17.85546875" style="20" bestFit="1" customWidth="1"/>
    <col min="15877" max="15877" width="21.42578125" style="20" bestFit="1" customWidth="1"/>
    <col min="15878" max="15878" width="26.5703125" style="20" bestFit="1" customWidth="1"/>
    <col min="15879" max="15879" width="17.28515625" style="20" bestFit="1" customWidth="1"/>
    <col min="15880" max="15880" width="11.42578125" style="20"/>
    <col min="15881" max="15881" width="11.7109375" style="20" bestFit="1" customWidth="1"/>
    <col min="15882" max="16128" width="11.42578125" style="20"/>
    <col min="16129" max="16129" width="9.5703125" style="20" customWidth="1"/>
    <col min="16130" max="16130" width="5" style="20" bestFit="1" customWidth="1"/>
    <col min="16131" max="16131" width="76.140625" style="20" bestFit="1" customWidth="1"/>
    <col min="16132" max="16132" width="17.85546875" style="20" bestFit="1" customWidth="1"/>
    <col min="16133" max="16133" width="21.42578125" style="20" bestFit="1" customWidth="1"/>
    <col min="16134" max="16134" width="26.5703125" style="20" bestFit="1" customWidth="1"/>
    <col min="16135" max="16135" width="17.28515625" style="20" bestFit="1" customWidth="1"/>
    <col min="16136" max="16136" width="11.42578125" style="20"/>
    <col min="16137" max="16137" width="11.7109375" style="20" bestFit="1" customWidth="1"/>
    <col min="16138" max="16384" width="11.42578125" style="20"/>
  </cols>
  <sheetData>
    <row r="1" spans="2:5" s="67" customFormat="1" ht="12"/>
    <row r="2" spans="2:5" s="67" customFormat="1" ht="12.75">
      <c r="B2" s="185" t="s">
        <v>0</v>
      </c>
      <c r="C2" s="185"/>
      <c r="D2" s="185"/>
      <c r="E2" s="185"/>
    </row>
    <row r="3" spans="2:5">
      <c r="B3" s="185" t="s">
        <v>112</v>
      </c>
      <c r="C3" s="185"/>
      <c r="D3" s="185"/>
      <c r="E3" s="185"/>
    </row>
    <row r="4" spans="2:5">
      <c r="B4" s="185" t="s">
        <v>425</v>
      </c>
      <c r="C4" s="185"/>
      <c r="D4" s="185"/>
      <c r="E4" s="185"/>
    </row>
    <row r="5" spans="2:5">
      <c r="B5" s="185" t="s">
        <v>415</v>
      </c>
      <c r="C5" s="185"/>
      <c r="D5" s="185"/>
      <c r="E5" s="185"/>
    </row>
    <row r="6" spans="2:5">
      <c r="B6" s="185" t="s">
        <v>2</v>
      </c>
      <c r="C6" s="185"/>
      <c r="D6" s="185"/>
      <c r="E6" s="185"/>
    </row>
    <row r="8" spans="2:5">
      <c r="B8" s="80">
        <v>1</v>
      </c>
      <c r="C8" s="80" t="s">
        <v>167</v>
      </c>
      <c r="D8" s="81"/>
      <c r="E8" s="82">
        <f>SUM(D10:D28)</f>
        <v>20831243256</v>
      </c>
    </row>
    <row r="9" spans="2:5">
      <c r="B9" s="79">
        <v>1.1000000000000001</v>
      </c>
      <c r="C9" s="83" t="s">
        <v>168</v>
      </c>
    </row>
    <row r="10" spans="2:5">
      <c r="C10" s="84" t="s">
        <v>6</v>
      </c>
      <c r="D10" s="85">
        <v>99350940</v>
      </c>
    </row>
    <row r="11" spans="2:5">
      <c r="C11" s="84" t="s">
        <v>7</v>
      </c>
      <c r="D11" s="85">
        <v>202486930</v>
      </c>
    </row>
    <row r="12" spans="2:5" hidden="1">
      <c r="C12" s="84" t="s">
        <v>169</v>
      </c>
    </row>
    <row r="13" spans="2:5">
      <c r="C13" s="84" t="s">
        <v>169</v>
      </c>
      <c r="D13" s="85">
        <v>59986344</v>
      </c>
    </row>
    <row r="14" spans="2:5">
      <c r="C14" s="84" t="s">
        <v>170</v>
      </c>
      <c r="D14" s="85">
        <v>571724616</v>
      </c>
    </row>
    <row r="15" spans="2:5" hidden="1">
      <c r="C15" s="84" t="s">
        <v>171</v>
      </c>
      <c r="D15" s="85"/>
    </row>
    <row r="16" spans="2:5" hidden="1">
      <c r="C16" s="84" t="s">
        <v>172</v>
      </c>
      <c r="D16" s="85"/>
    </row>
    <row r="17" spans="2:5" hidden="1">
      <c r="C17" s="84" t="s">
        <v>173</v>
      </c>
      <c r="D17" s="85">
        <v>0</v>
      </c>
    </row>
    <row r="18" spans="2:5">
      <c r="C18" s="86" t="s">
        <v>174</v>
      </c>
      <c r="D18" s="22"/>
    </row>
    <row r="19" spans="2:5">
      <c r="C19" s="87" t="s">
        <v>175</v>
      </c>
      <c r="D19" s="85">
        <v>366929351</v>
      </c>
    </row>
    <row r="20" spans="2:5">
      <c r="C20" s="87" t="s">
        <v>176</v>
      </c>
      <c r="D20" s="85">
        <v>35896111</v>
      </c>
    </row>
    <row r="21" spans="2:5">
      <c r="C21" s="87" t="s">
        <v>177</v>
      </c>
      <c r="D21" s="88">
        <v>250672963</v>
      </c>
    </row>
    <row r="22" spans="2:5">
      <c r="C22" s="89" t="s">
        <v>178</v>
      </c>
      <c r="D22" s="22"/>
    </row>
    <row r="23" spans="2:5">
      <c r="B23" s="79">
        <v>1.2</v>
      </c>
      <c r="C23" s="89" t="s">
        <v>179</v>
      </c>
      <c r="D23" s="22"/>
    </row>
    <row r="24" spans="2:5">
      <c r="C24" s="87" t="s">
        <v>180</v>
      </c>
      <c r="D24" s="85">
        <v>1158748205</v>
      </c>
    </row>
    <row r="25" spans="2:5">
      <c r="C25" s="87" t="s">
        <v>181</v>
      </c>
      <c r="D25" s="85"/>
    </row>
    <row r="26" spans="2:5">
      <c r="C26" s="87" t="s">
        <v>182</v>
      </c>
      <c r="D26" s="85">
        <v>17784572962</v>
      </c>
    </row>
    <row r="27" spans="2:5">
      <c r="C27" s="89" t="s">
        <v>183</v>
      </c>
      <c r="D27" s="22"/>
    </row>
    <row r="28" spans="2:5">
      <c r="C28" s="87" t="s">
        <v>184</v>
      </c>
      <c r="D28" s="85">
        <v>300874834</v>
      </c>
    </row>
    <row r="30" spans="2:5">
      <c r="B30" s="80">
        <v>2</v>
      </c>
      <c r="C30" s="90" t="s">
        <v>185</v>
      </c>
      <c r="D30" s="91"/>
      <c r="E30" s="91">
        <f>SUM(D33:D38)</f>
        <v>18292264529.68</v>
      </c>
    </row>
    <row r="31" spans="2:5">
      <c r="B31" s="79">
        <v>2.1</v>
      </c>
      <c r="C31" s="20" t="s">
        <v>186</v>
      </c>
      <c r="D31" s="22"/>
      <c r="E31" s="22"/>
    </row>
    <row r="32" spans="2:5">
      <c r="C32" s="20" t="s">
        <v>187</v>
      </c>
      <c r="D32" s="21"/>
      <c r="E32" s="21"/>
    </row>
    <row r="33" spans="2:5">
      <c r="C33" s="20" t="s">
        <v>188</v>
      </c>
      <c r="D33" s="92">
        <v>5719639306.54</v>
      </c>
      <c r="E33" s="21"/>
    </row>
    <row r="34" spans="2:5">
      <c r="C34" s="20" t="s">
        <v>189</v>
      </c>
      <c r="D34" s="92">
        <f>379328682.96+820232610.71</f>
        <v>1199561293.6700001</v>
      </c>
      <c r="E34" s="21"/>
    </row>
    <row r="35" spans="2:5">
      <c r="B35" s="79">
        <v>2.4</v>
      </c>
      <c r="C35" s="20" t="s">
        <v>190</v>
      </c>
      <c r="D35" s="92"/>
      <c r="E35" s="21"/>
    </row>
    <row r="36" spans="2:5">
      <c r="C36" s="20" t="s">
        <v>191</v>
      </c>
      <c r="D36" s="92">
        <v>7628650321.8199997</v>
      </c>
      <c r="E36" s="21"/>
    </row>
    <row r="37" spans="2:5">
      <c r="C37" s="20" t="s">
        <v>181</v>
      </c>
      <c r="D37" s="92">
        <v>3614689050.75</v>
      </c>
      <c r="E37" s="21"/>
    </row>
    <row r="38" spans="2:5">
      <c r="B38" s="79">
        <v>2.5</v>
      </c>
      <c r="C38" s="20" t="s">
        <v>192</v>
      </c>
      <c r="D38" s="92">
        <v>129724556.90000001</v>
      </c>
      <c r="E38" s="21"/>
    </row>
    <row r="39" spans="2:5">
      <c r="D39" s="21"/>
      <c r="E39" s="21"/>
    </row>
    <row r="40" spans="2:5">
      <c r="B40" s="80">
        <v>3</v>
      </c>
      <c r="C40" s="90" t="s">
        <v>193</v>
      </c>
      <c r="D40" s="91"/>
      <c r="E40" s="91">
        <f>+E8-E30</f>
        <v>2538978726.3199997</v>
      </c>
    </row>
    <row r="41" spans="2:5">
      <c r="D41" s="21"/>
      <c r="E41" s="21"/>
    </row>
    <row r="42" spans="2:5">
      <c r="B42" s="80">
        <v>4</v>
      </c>
      <c r="C42" s="90" t="s">
        <v>194</v>
      </c>
      <c r="D42" s="91"/>
      <c r="E42" s="91">
        <v>0</v>
      </c>
    </row>
    <row r="43" spans="2:5">
      <c r="D43" s="21"/>
      <c r="E43" s="21"/>
    </row>
    <row r="44" spans="2:5">
      <c r="B44" s="80">
        <v>5</v>
      </c>
      <c r="C44" s="90" t="s">
        <v>195</v>
      </c>
      <c r="D44" s="91"/>
      <c r="E44" s="91">
        <f>+D46+D48</f>
        <v>444376101.85000002</v>
      </c>
    </row>
    <row r="45" spans="2:5">
      <c r="B45" s="79">
        <v>5.0999999999999996</v>
      </c>
      <c r="C45" s="20" t="s">
        <v>196</v>
      </c>
      <c r="D45" s="21"/>
      <c r="E45" s="21"/>
    </row>
    <row r="46" spans="2:5">
      <c r="C46" s="20" t="s">
        <v>197</v>
      </c>
      <c r="D46" s="92">
        <v>444376101.85000002</v>
      </c>
      <c r="E46" s="21"/>
    </row>
    <row r="47" spans="2:5">
      <c r="B47" s="79">
        <v>5.3</v>
      </c>
      <c r="C47" s="56" t="s">
        <v>198</v>
      </c>
      <c r="D47" s="92"/>
      <c r="E47" s="21"/>
    </row>
    <row r="48" spans="2:5" hidden="1">
      <c r="C48" s="56" t="s">
        <v>199</v>
      </c>
      <c r="D48" s="92"/>
      <c r="E48" s="21"/>
    </row>
    <row r="49" spans="2:7">
      <c r="D49" s="85"/>
      <c r="E49" s="85"/>
    </row>
    <row r="50" spans="2:7">
      <c r="B50" s="80">
        <v>6</v>
      </c>
      <c r="C50" s="90" t="s">
        <v>200</v>
      </c>
      <c r="D50" s="93"/>
      <c r="E50" s="93">
        <f>+E8+E42</f>
        <v>20831243256</v>
      </c>
    </row>
    <row r="51" spans="2:7">
      <c r="D51" s="85"/>
      <c r="E51" s="85"/>
    </row>
    <row r="52" spans="2:7">
      <c r="B52" s="80">
        <v>7</v>
      </c>
      <c r="C52" s="90" t="s">
        <v>201</v>
      </c>
      <c r="D52" s="93"/>
      <c r="E52" s="93">
        <f>+E30+E44</f>
        <v>18736640631.529999</v>
      </c>
    </row>
    <row r="53" spans="2:7">
      <c r="D53" s="85"/>
      <c r="E53" s="85"/>
    </row>
    <row r="54" spans="2:7">
      <c r="B54" s="80">
        <v>8</v>
      </c>
      <c r="C54" s="90" t="s">
        <v>202</v>
      </c>
      <c r="D54" s="93"/>
      <c r="E54" s="93">
        <f>+E52-D37-D38</f>
        <v>14992227023.879999</v>
      </c>
    </row>
    <row r="55" spans="2:7">
      <c r="D55" s="85"/>
      <c r="E55" s="85"/>
    </row>
    <row r="56" spans="2:7">
      <c r="B56" s="80">
        <v>9</v>
      </c>
      <c r="C56" s="90" t="s">
        <v>203</v>
      </c>
      <c r="D56" s="93"/>
      <c r="E56" s="93">
        <f>+E40+E42-E44</f>
        <v>2094602624.4699998</v>
      </c>
      <c r="F56" s="94"/>
      <c r="G56" s="94"/>
    </row>
    <row r="57" spans="2:7">
      <c r="D57" s="85"/>
      <c r="E57" s="85"/>
    </row>
    <row r="58" spans="2:7">
      <c r="B58" s="80">
        <v>10</v>
      </c>
      <c r="C58" s="90" t="s">
        <v>204</v>
      </c>
      <c r="D58" s="93"/>
      <c r="E58" s="93">
        <f>+E56-118226</f>
        <v>2094484398.4699998</v>
      </c>
      <c r="F58" s="8"/>
      <c r="G58" s="60"/>
    </row>
    <row r="59" spans="2:7">
      <c r="D59" s="85"/>
      <c r="E59" s="85"/>
    </row>
    <row r="60" spans="2:7">
      <c r="B60" s="80">
        <v>11</v>
      </c>
      <c r="C60" s="90" t="s">
        <v>205</v>
      </c>
      <c r="D60" s="95"/>
      <c r="E60" s="96">
        <f>SUM(D62:D89)</f>
        <v>765007376.92000008</v>
      </c>
      <c r="F60" s="97"/>
    </row>
    <row r="61" spans="2:7">
      <c r="B61" s="98">
        <v>11.1</v>
      </c>
      <c r="C61" s="89" t="s">
        <v>206</v>
      </c>
      <c r="D61" s="85"/>
      <c r="F61" s="99"/>
    </row>
    <row r="62" spans="2:7" hidden="1">
      <c r="B62" s="79" t="s">
        <v>207</v>
      </c>
      <c r="D62" s="100"/>
      <c r="E62" s="101"/>
    </row>
    <row r="63" spans="2:7" hidden="1">
      <c r="B63" s="79" t="s">
        <v>208</v>
      </c>
      <c r="D63" s="100"/>
      <c r="E63" s="101"/>
    </row>
    <row r="64" spans="2:7" hidden="1">
      <c r="B64" s="79" t="s">
        <v>209</v>
      </c>
      <c r="D64" s="100"/>
      <c r="E64" s="101"/>
    </row>
    <row r="65" spans="2:6">
      <c r="B65" s="79" t="s">
        <v>421</v>
      </c>
      <c r="D65" s="22">
        <v>72121.740000000005</v>
      </c>
    </row>
    <row r="66" spans="2:6" hidden="1">
      <c r="B66" s="79" t="s">
        <v>210</v>
      </c>
      <c r="D66" s="102"/>
    </row>
    <row r="67" spans="2:6" hidden="1">
      <c r="B67" s="79" t="s">
        <v>211</v>
      </c>
      <c r="D67" s="100"/>
      <c r="E67" s="100"/>
    </row>
    <row r="68" spans="2:6" hidden="1">
      <c r="B68" s="79" t="s">
        <v>212</v>
      </c>
    </row>
    <row r="69" spans="2:6" hidden="1">
      <c r="B69" s="79" t="s">
        <v>213</v>
      </c>
      <c r="D69" s="102"/>
      <c r="E69" s="102"/>
    </row>
    <row r="70" spans="2:6" hidden="1">
      <c r="B70" s="79" t="s">
        <v>214</v>
      </c>
      <c r="D70" s="22"/>
      <c r="E70" s="22"/>
    </row>
    <row r="71" spans="2:6" hidden="1">
      <c r="B71" s="79" t="s">
        <v>215</v>
      </c>
      <c r="D71" s="22"/>
      <c r="E71" s="22"/>
    </row>
    <row r="72" spans="2:6" hidden="1">
      <c r="B72" s="79" t="s">
        <v>216</v>
      </c>
      <c r="D72" s="22"/>
      <c r="E72" s="22"/>
    </row>
    <row r="73" spans="2:6" hidden="1">
      <c r="B73" s="79" t="s">
        <v>217</v>
      </c>
      <c r="D73" s="22"/>
      <c r="E73" s="22"/>
    </row>
    <row r="74" spans="2:6">
      <c r="B74" s="79" t="s">
        <v>218</v>
      </c>
      <c r="D74" s="22">
        <v>47819793.840000004</v>
      </c>
      <c r="E74" s="22"/>
      <c r="F74" s="173"/>
    </row>
    <row r="75" spans="2:6">
      <c r="B75" s="98">
        <v>11.2</v>
      </c>
      <c r="C75" s="89" t="s">
        <v>219</v>
      </c>
      <c r="D75" s="56"/>
      <c r="E75" s="92"/>
      <c r="F75" s="99"/>
    </row>
    <row r="76" spans="2:6">
      <c r="B76" s="79" t="s">
        <v>220</v>
      </c>
      <c r="D76" s="92">
        <v>613657350.23000002</v>
      </c>
    </row>
    <row r="77" spans="2:6">
      <c r="B77" s="79" t="s">
        <v>221</v>
      </c>
      <c r="D77" s="22">
        <v>46093763.840000004</v>
      </c>
    </row>
    <row r="78" spans="2:6">
      <c r="B78" s="79" t="s">
        <v>222</v>
      </c>
      <c r="D78" s="92">
        <v>600310.68999999994</v>
      </c>
    </row>
    <row r="79" spans="2:6" hidden="1">
      <c r="B79" s="79" t="s">
        <v>223</v>
      </c>
      <c r="D79" s="22"/>
    </row>
    <row r="80" spans="2:6" hidden="1">
      <c r="B80" s="79" t="s">
        <v>224</v>
      </c>
      <c r="D80" s="22"/>
    </row>
    <row r="81" spans="2:6">
      <c r="B81" s="79" t="s">
        <v>225</v>
      </c>
      <c r="D81" s="22">
        <v>3687953.89</v>
      </c>
    </row>
    <row r="82" spans="2:6">
      <c r="B82" s="79" t="s">
        <v>226</v>
      </c>
      <c r="D82" s="22">
        <v>286891458</v>
      </c>
    </row>
    <row r="83" spans="2:6" hidden="1">
      <c r="B83" s="79" t="s">
        <v>227</v>
      </c>
      <c r="D83" s="22"/>
    </row>
    <row r="84" spans="2:6" hidden="1">
      <c r="B84" s="79" t="s">
        <v>228</v>
      </c>
      <c r="D84" s="22"/>
    </row>
    <row r="85" spans="2:6">
      <c r="B85" s="98">
        <v>11.3</v>
      </c>
      <c r="C85" s="98" t="s">
        <v>229</v>
      </c>
      <c r="D85" s="22"/>
    </row>
    <row r="86" spans="2:6" hidden="1">
      <c r="B86" s="79" t="s">
        <v>230</v>
      </c>
      <c r="D86" s="22"/>
    </row>
    <row r="87" spans="2:6">
      <c r="B87" s="79" t="s">
        <v>231</v>
      </c>
      <c r="D87" s="22">
        <v>25622708.620000001</v>
      </c>
    </row>
    <row r="88" spans="2:6" hidden="1">
      <c r="B88" s="79" t="s">
        <v>232</v>
      </c>
      <c r="D88" s="8"/>
    </row>
    <row r="89" spans="2:6">
      <c r="B89" s="79" t="s">
        <v>233</v>
      </c>
      <c r="D89" s="8">
        <v>-259438083.93000001</v>
      </c>
    </row>
    <row r="90" spans="2:6">
      <c r="B90" s="20"/>
      <c r="D90" s="92"/>
      <c r="F90" s="99"/>
    </row>
    <row r="91" spans="2:6">
      <c r="B91" s="80">
        <v>12</v>
      </c>
      <c r="C91" s="90" t="s">
        <v>234</v>
      </c>
      <c r="D91" s="103"/>
      <c r="E91" s="96">
        <f>SUM(D93:D117)</f>
        <v>2859610000.9700012</v>
      </c>
      <c r="F91" s="99"/>
    </row>
    <row r="92" spans="2:6">
      <c r="B92" s="98">
        <v>12.1</v>
      </c>
      <c r="C92" s="89" t="s">
        <v>235</v>
      </c>
    </row>
    <row r="93" spans="2:6">
      <c r="B93" s="79" t="s">
        <v>236</v>
      </c>
      <c r="D93" s="94">
        <v>2573862407.25</v>
      </c>
    </row>
    <row r="94" spans="2:6">
      <c r="B94" s="79" t="s">
        <v>237</v>
      </c>
      <c r="D94" s="94">
        <v>21698093.550000001</v>
      </c>
    </row>
    <row r="95" spans="2:6">
      <c r="B95" s="79" t="s">
        <v>238</v>
      </c>
      <c r="D95" s="94">
        <v>262067.09</v>
      </c>
    </row>
    <row r="96" spans="2:6">
      <c r="B96" s="79" t="s">
        <v>239</v>
      </c>
      <c r="D96" s="94">
        <v>45126590</v>
      </c>
    </row>
    <row r="97" spans="2:5">
      <c r="B97" s="79" t="s">
        <v>240</v>
      </c>
      <c r="D97" s="94">
        <v>624436</v>
      </c>
    </row>
    <row r="98" spans="2:5">
      <c r="B98" s="79" t="s">
        <v>241</v>
      </c>
      <c r="D98" s="94">
        <v>459373.71</v>
      </c>
    </row>
    <row r="99" spans="2:5">
      <c r="B99" s="79" t="s">
        <v>412</v>
      </c>
      <c r="D99" s="94">
        <v>41978.55</v>
      </c>
    </row>
    <row r="100" spans="2:5" hidden="1">
      <c r="B100" s="79" t="s">
        <v>242</v>
      </c>
      <c r="D100" s="94"/>
    </row>
    <row r="101" spans="2:5" hidden="1">
      <c r="B101" s="79" t="s">
        <v>243</v>
      </c>
      <c r="D101" s="94"/>
    </row>
    <row r="102" spans="2:5" hidden="1">
      <c r="B102" s="79" t="s">
        <v>244</v>
      </c>
      <c r="D102" s="94"/>
    </row>
    <row r="103" spans="2:5" hidden="1">
      <c r="B103" s="79" t="s">
        <v>245</v>
      </c>
      <c r="D103" s="94"/>
    </row>
    <row r="104" spans="2:5" hidden="1">
      <c r="B104" s="79" t="s">
        <v>246</v>
      </c>
      <c r="D104" s="94"/>
    </row>
    <row r="105" spans="2:5">
      <c r="B105" s="98">
        <v>12.2</v>
      </c>
      <c r="C105" s="89" t="s">
        <v>247</v>
      </c>
      <c r="D105" s="94"/>
    </row>
    <row r="106" spans="2:5" hidden="1">
      <c r="B106" s="79" t="s">
        <v>248</v>
      </c>
      <c r="D106" s="94"/>
      <c r="E106" s="22"/>
    </row>
    <row r="107" spans="2:5" hidden="1">
      <c r="B107" s="79" t="s">
        <v>249</v>
      </c>
      <c r="D107" s="94"/>
      <c r="E107" s="104"/>
    </row>
    <row r="108" spans="2:5">
      <c r="B108" s="79" t="s">
        <v>250</v>
      </c>
      <c r="D108" s="94">
        <v>27453374.07</v>
      </c>
    </row>
    <row r="109" spans="2:5">
      <c r="B109" s="79" t="s">
        <v>251</v>
      </c>
      <c r="D109" s="94">
        <v>20267058.309999999</v>
      </c>
    </row>
    <row r="110" spans="2:5">
      <c r="B110" s="79" t="s">
        <v>252</v>
      </c>
      <c r="D110" s="94">
        <v>455538.4</v>
      </c>
    </row>
    <row r="111" spans="2:5" hidden="1">
      <c r="B111" s="79" t="s">
        <v>253</v>
      </c>
      <c r="D111" s="94"/>
    </row>
    <row r="112" spans="2:5">
      <c r="B112" s="79" t="s">
        <v>422</v>
      </c>
      <c r="D112" s="94">
        <v>7260000</v>
      </c>
    </row>
    <row r="113" spans="2:5" hidden="1">
      <c r="B113" s="79" t="s">
        <v>254</v>
      </c>
      <c r="D113" s="94"/>
    </row>
    <row r="114" spans="2:5" hidden="1">
      <c r="B114" s="79" t="s">
        <v>255</v>
      </c>
      <c r="D114" s="94"/>
    </row>
    <row r="115" spans="2:5" hidden="1">
      <c r="B115" s="79" t="s">
        <v>256</v>
      </c>
      <c r="D115" s="94"/>
    </row>
    <row r="116" spans="2:5">
      <c r="B116" s="79" t="s">
        <v>257</v>
      </c>
      <c r="D116" s="94">
        <v>238725.51</v>
      </c>
      <c r="E116" s="105"/>
    </row>
    <row r="117" spans="2:5">
      <c r="B117" s="79" t="s">
        <v>258</v>
      </c>
      <c r="D117" s="94">
        <v>161860358.53</v>
      </c>
      <c r="E117" s="8"/>
    </row>
    <row r="118" spans="2:5">
      <c r="B118" s="20"/>
      <c r="D118" s="8"/>
      <c r="E118" s="105"/>
    </row>
    <row r="119" spans="2:5">
      <c r="D119" s="56"/>
      <c r="E119" s="106"/>
    </row>
  </sheetData>
  <mergeCells count="5">
    <mergeCell ref="B5:E5"/>
    <mergeCell ref="B6:E6"/>
    <mergeCell ref="B3:E3"/>
    <mergeCell ref="B4:E4"/>
    <mergeCell ref="B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workbookViewId="0">
      <selection activeCell="A5" sqref="A5:G5"/>
    </sheetView>
  </sheetViews>
  <sheetFormatPr baseColWidth="10" defaultRowHeight="15"/>
  <cols>
    <col min="2" max="2" width="73" customWidth="1"/>
    <col min="3" max="3" width="16.85546875" bestFit="1" customWidth="1"/>
    <col min="4" max="4" width="17.5703125" bestFit="1" customWidth="1"/>
    <col min="5" max="5" width="19.140625" bestFit="1" customWidth="1"/>
    <col min="6" max="6" width="16.85546875" bestFit="1" customWidth="1"/>
    <col min="7" max="7" width="17.5703125" customWidth="1"/>
    <col min="258" max="258" width="73" customWidth="1"/>
    <col min="259" max="259" width="16.85546875" bestFit="1" customWidth="1"/>
    <col min="260" max="260" width="17.5703125" bestFit="1" customWidth="1"/>
    <col min="261" max="261" width="19.140625" bestFit="1" customWidth="1"/>
    <col min="262" max="262" width="16.85546875" bestFit="1" customWidth="1"/>
    <col min="263" max="263" width="17.5703125" customWidth="1"/>
    <col min="514" max="514" width="73" customWidth="1"/>
    <col min="515" max="515" width="16.85546875" bestFit="1" customWidth="1"/>
    <col min="516" max="516" width="17.5703125" bestFit="1" customWidth="1"/>
    <col min="517" max="517" width="19.140625" bestFit="1" customWidth="1"/>
    <col min="518" max="518" width="16.85546875" bestFit="1" customWidth="1"/>
    <col min="519" max="519" width="17.5703125" customWidth="1"/>
    <col min="770" max="770" width="73" customWidth="1"/>
    <col min="771" max="771" width="16.85546875" bestFit="1" customWidth="1"/>
    <col min="772" max="772" width="17.5703125" bestFit="1" customWidth="1"/>
    <col min="773" max="773" width="19.140625" bestFit="1" customWidth="1"/>
    <col min="774" max="774" width="16.85546875" bestFit="1" customWidth="1"/>
    <col min="775" max="775" width="17.5703125" customWidth="1"/>
    <col min="1026" max="1026" width="73" customWidth="1"/>
    <col min="1027" max="1027" width="16.85546875" bestFit="1" customWidth="1"/>
    <col min="1028" max="1028" width="17.5703125" bestFit="1" customWidth="1"/>
    <col min="1029" max="1029" width="19.140625" bestFit="1" customWidth="1"/>
    <col min="1030" max="1030" width="16.85546875" bestFit="1" customWidth="1"/>
    <col min="1031" max="1031" width="17.5703125" customWidth="1"/>
    <col min="1282" max="1282" width="73" customWidth="1"/>
    <col min="1283" max="1283" width="16.85546875" bestFit="1" customWidth="1"/>
    <col min="1284" max="1284" width="17.5703125" bestFit="1" customWidth="1"/>
    <col min="1285" max="1285" width="19.140625" bestFit="1" customWidth="1"/>
    <col min="1286" max="1286" width="16.85546875" bestFit="1" customWidth="1"/>
    <col min="1287" max="1287" width="17.5703125" customWidth="1"/>
    <col min="1538" max="1538" width="73" customWidth="1"/>
    <col min="1539" max="1539" width="16.85546875" bestFit="1" customWidth="1"/>
    <col min="1540" max="1540" width="17.5703125" bestFit="1" customWidth="1"/>
    <col min="1541" max="1541" width="19.140625" bestFit="1" customWidth="1"/>
    <col min="1542" max="1542" width="16.85546875" bestFit="1" customWidth="1"/>
    <col min="1543" max="1543" width="17.5703125" customWidth="1"/>
    <col min="1794" max="1794" width="73" customWidth="1"/>
    <col min="1795" max="1795" width="16.85546875" bestFit="1" customWidth="1"/>
    <col min="1796" max="1796" width="17.5703125" bestFit="1" customWidth="1"/>
    <col min="1797" max="1797" width="19.140625" bestFit="1" customWidth="1"/>
    <col min="1798" max="1798" width="16.85546875" bestFit="1" customWidth="1"/>
    <col min="1799" max="1799" width="17.5703125" customWidth="1"/>
    <col min="2050" max="2050" width="73" customWidth="1"/>
    <col min="2051" max="2051" width="16.85546875" bestFit="1" customWidth="1"/>
    <col min="2052" max="2052" width="17.5703125" bestFit="1" customWidth="1"/>
    <col min="2053" max="2053" width="19.140625" bestFit="1" customWidth="1"/>
    <col min="2054" max="2054" width="16.85546875" bestFit="1" customWidth="1"/>
    <col min="2055" max="2055" width="17.5703125" customWidth="1"/>
    <col min="2306" max="2306" width="73" customWidth="1"/>
    <col min="2307" max="2307" width="16.85546875" bestFit="1" customWidth="1"/>
    <col min="2308" max="2308" width="17.5703125" bestFit="1" customWidth="1"/>
    <col min="2309" max="2309" width="19.140625" bestFit="1" customWidth="1"/>
    <col min="2310" max="2310" width="16.85546875" bestFit="1" customWidth="1"/>
    <col min="2311" max="2311" width="17.5703125" customWidth="1"/>
    <col min="2562" max="2562" width="73" customWidth="1"/>
    <col min="2563" max="2563" width="16.85546875" bestFit="1" customWidth="1"/>
    <col min="2564" max="2564" width="17.5703125" bestFit="1" customWidth="1"/>
    <col min="2565" max="2565" width="19.140625" bestFit="1" customWidth="1"/>
    <col min="2566" max="2566" width="16.85546875" bestFit="1" customWidth="1"/>
    <col min="2567" max="2567" width="17.5703125" customWidth="1"/>
    <col min="2818" max="2818" width="73" customWidth="1"/>
    <col min="2819" max="2819" width="16.85546875" bestFit="1" customWidth="1"/>
    <col min="2820" max="2820" width="17.5703125" bestFit="1" customWidth="1"/>
    <col min="2821" max="2821" width="19.140625" bestFit="1" customWidth="1"/>
    <col min="2822" max="2822" width="16.85546875" bestFit="1" customWidth="1"/>
    <col min="2823" max="2823" width="17.5703125" customWidth="1"/>
    <col min="3074" max="3074" width="73" customWidth="1"/>
    <col min="3075" max="3075" width="16.85546875" bestFit="1" customWidth="1"/>
    <col min="3076" max="3076" width="17.5703125" bestFit="1" customWidth="1"/>
    <col min="3077" max="3077" width="19.140625" bestFit="1" customWidth="1"/>
    <col min="3078" max="3078" width="16.85546875" bestFit="1" customWidth="1"/>
    <col min="3079" max="3079" width="17.5703125" customWidth="1"/>
    <col min="3330" max="3330" width="73" customWidth="1"/>
    <col min="3331" max="3331" width="16.85546875" bestFit="1" customWidth="1"/>
    <col min="3332" max="3332" width="17.5703125" bestFit="1" customWidth="1"/>
    <col min="3333" max="3333" width="19.140625" bestFit="1" customWidth="1"/>
    <col min="3334" max="3334" width="16.85546875" bestFit="1" customWidth="1"/>
    <col min="3335" max="3335" width="17.5703125" customWidth="1"/>
    <col min="3586" max="3586" width="73" customWidth="1"/>
    <col min="3587" max="3587" width="16.85546875" bestFit="1" customWidth="1"/>
    <col min="3588" max="3588" width="17.5703125" bestFit="1" customWidth="1"/>
    <col min="3589" max="3589" width="19.140625" bestFit="1" customWidth="1"/>
    <col min="3590" max="3590" width="16.85546875" bestFit="1" customWidth="1"/>
    <col min="3591" max="3591" width="17.5703125" customWidth="1"/>
    <col min="3842" max="3842" width="73" customWidth="1"/>
    <col min="3843" max="3843" width="16.85546875" bestFit="1" customWidth="1"/>
    <col min="3844" max="3844" width="17.5703125" bestFit="1" customWidth="1"/>
    <col min="3845" max="3845" width="19.140625" bestFit="1" customWidth="1"/>
    <col min="3846" max="3846" width="16.85546875" bestFit="1" customWidth="1"/>
    <col min="3847" max="3847" width="17.5703125" customWidth="1"/>
    <col min="4098" max="4098" width="73" customWidth="1"/>
    <col min="4099" max="4099" width="16.85546875" bestFit="1" customWidth="1"/>
    <col min="4100" max="4100" width="17.5703125" bestFit="1" customWidth="1"/>
    <col min="4101" max="4101" width="19.140625" bestFit="1" customWidth="1"/>
    <col min="4102" max="4102" width="16.85546875" bestFit="1" customWidth="1"/>
    <col min="4103" max="4103" width="17.5703125" customWidth="1"/>
    <col min="4354" max="4354" width="73" customWidth="1"/>
    <col min="4355" max="4355" width="16.85546875" bestFit="1" customWidth="1"/>
    <col min="4356" max="4356" width="17.5703125" bestFit="1" customWidth="1"/>
    <col min="4357" max="4357" width="19.140625" bestFit="1" customWidth="1"/>
    <col min="4358" max="4358" width="16.85546875" bestFit="1" customWidth="1"/>
    <col min="4359" max="4359" width="17.5703125" customWidth="1"/>
    <col min="4610" max="4610" width="73" customWidth="1"/>
    <col min="4611" max="4611" width="16.85546875" bestFit="1" customWidth="1"/>
    <col min="4612" max="4612" width="17.5703125" bestFit="1" customWidth="1"/>
    <col min="4613" max="4613" width="19.140625" bestFit="1" customWidth="1"/>
    <col min="4614" max="4614" width="16.85546875" bestFit="1" customWidth="1"/>
    <col min="4615" max="4615" width="17.5703125" customWidth="1"/>
    <col min="4866" max="4866" width="73" customWidth="1"/>
    <col min="4867" max="4867" width="16.85546875" bestFit="1" customWidth="1"/>
    <col min="4868" max="4868" width="17.5703125" bestFit="1" customWidth="1"/>
    <col min="4869" max="4869" width="19.140625" bestFit="1" customWidth="1"/>
    <col min="4870" max="4870" width="16.85546875" bestFit="1" customWidth="1"/>
    <col min="4871" max="4871" width="17.5703125" customWidth="1"/>
    <col min="5122" max="5122" width="73" customWidth="1"/>
    <col min="5123" max="5123" width="16.85546875" bestFit="1" customWidth="1"/>
    <col min="5124" max="5124" width="17.5703125" bestFit="1" customWidth="1"/>
    <col min="5125" max="5125" width="19.140625" bestFit="1" customWidth="1"/>
    <col min="5126" max="5126" width="16.85546875" bestFit="1" customWidth="1"/>
    <col min="5127" max="5127" width="17.5703125" customWidth="1"/>
    <col min="5378" max="5378" width="73" customWidth="1"/>
    <col min="5379" max="5379" width="16.85546875" bestFit="1" customWidth="1"/>
    <col min="5380" max="5380" width="17.5703125" bestFit="1" customWidth="1"/>
    <col min="5381" max="5381" width="19.140625" bestFit="1" customWidth="1"/>
    <col min="5382" max="5382" width="16.85546875" bestFit="1" customWidth="1"/>
    <col min="5383" max="5383" width="17.5703125" customWidth="1"/>
    <col min="5634" max="5634" width="73" customWidth="1"/>
    <col min="5635" max="5635" width="16.85546875" bestFit="1" customWidth="1"/>
    <col min="5636" max="5636" width="17.5703125" bestFit="1" customWidth="1"/>
    <col min="5637" max="5637" width="19.140625" bestFit="1" customWidth="1"/>
    <col min="5638" max="5638" width="16.85546875" bestFit="1" customWidth="1"/>
    <col min="5639" max="5639" width="17.5703125" customWidth="1"/>
    <col min="5890" max="5890" width="73" customWidth="1"/>
    <col min="5891" max="5891" width="16.85546875" bestFit="1" customWidth="1"/>
    <col min="5892" max="5892" width="17.5703125" bestFit="1" customWidth="1"/>
    <col min="5893" max="5893" width="19.140625" bestFit="1" customWidth="1"/>
    <col min="5894" max="5894" width="16.85546875" bestFit="1" customWidth="1"/>
    <col min="5895" max="5895" width="17.5703125" customWidth="1"/>
    <col min="6146" max="6146" width="73" customWidth="1"/>
    <col min="6147" max="6147" width="16.85546875" bestFit="1" customWidth="1"/>
    <col min="6148" max="6148" width="17.5703125" bestFit="1" customWidth="1"/>
    <col min="6149" max="6149" width="19.140625" bestFit="1" customWidth="1"/>
    <col min="6150" max="6150" width="16.85546875" bestFit="1" customWidth="1"/>
    <col min="6151" max="6151" width="17.5703125" customWidth="1"/>
    <col min="6402" max="6402" width="73" customWidth="1"/>
    <col min="6403" max="6403" width="16.85546875" bestFit="1" customWidth="1"/>
    <col min="6404" max="6404" width="17.5703125" bestFit="1" customWidth="1"/>
    <col min="6405" max="6405" width="19.140625" bestFit="1" customWidth="1"/>
    <col min="6406" max="6406" width="16.85546875" bestFit="1" customWidth="1"/>
    <col min="6407" max="6407" width="17.5703125" customWidth="1"/>
    <col min="6658" max="6658" width="73" customWidth="1"/>
    <col min="6659" max="6659" width="16.85546875" bestFit="1" customWidth="1"/>
    <col min="6660" max="6660" width="17.5703125" bestFit="1" customWidth="1"/>
    <col min="6661" max="6661" width="19.140625" bestFit="1" customWidth="1"/>
    <col min="6662" max="6662" width="16.85546875" bestFit="1" customWidth="1"/>
    <col min="6663" max="6663" width="17.5703125" customWidth="1"/>
    <col min="6914" max="6914" width="73" customWidth="1"/>
    <col min="6915" max="6915" width="16.85546875" bestFit="1" customWidth="1"/>
    <col min="6916" max="6916" width="17.5703125" bestFit="1" customWidth="1"/>
    <col min="6917" max="6917" width="19.140625" bestFit="1" customWidth="1"/>
    <col min="6918" max="6918" width="16.85546875" bestFit="1" customWidth="1"/>
    <col min="6919" max="6919" width="17.5703125" customWidth="1"/>
    <col min="7170" max="7170" width="73" customWidth="1"/>
    <col min="7171" max="7171" width="16.85546875" bestFit="1" customWidth="1"/>
    <col min="7172" max="7172" width="17.5703125" bestFit="1" customWidth="1"/>
    <col min="7173" max="7173" width="19.140625" bestFit="1" customWidth="1"/>
    <col min="7174" max="7174" width="16.85546875" bestFit="1" customWidth="1"/>
    <col min="7175" max="7175" width="17.5703125" customWidth="1"/>
    <col min="7426" max="7426" width="73" customWidth="1"/>
    <col min="7427" max="7427" width="16.85546875" bestFit="1" customWidth="1"/>
    <col min="7428" max="7428" width="17.5703125" bestFit="1" customWidth="1"/>
    <col min="7429" max="7429" width="19.140625" bestFit="1" customWidth="1"/>
    <col min="7430" max="7430" width="16.85546875" bestFit="1" customWidth="1"/>
    <col min="7431" max="7431" width="17.5703125" customWidth="1"/>
    <col min="7682" max="7682" width="73" customWidth="1"/>
    <col min="7683" max="7683" width="16.85546875" bestFit="1" customWidth="1"/>
    <col min="7684" max="7684" width="17.5703125" bestFit="1" customWidth="1"/>
    <col min="7685" max="7685" width="19.140625" bestFit="1" customWidth="1"/>
    <col min="7686" max="7686" width="16.85546875" bestFit="1" customWidth="1"/>
    <col min="7687" max="7687" width="17.5703125" customWidth="1"/>
    <col min="7938" max="7938" width="73" customWidth="1"/>
    <col min="7939" max="7939" width="16.85546875" bestFit="1" customWidth="1"/>
    <col min="7940" max="7940" width="17.5703125" bestFit="1" customWidth="1"/>
    <col min="7941" max="7941" width="19.140625" bestFit="1" customWidth="1"/>
    <col min="7942" max="7942" width="16.85546875" bestFit="1" customWidth="1"/>
    <col min="7943" max="7943" width="17.5703125" customWidth="1"/>
    <col min="8194" max="8194" width="73" customWidth="1"/>
    <col min="8195" max="8195" width="16.85546875" bestFit="1" customWidth="1"/>
    <col min="8196" max="8196" width="17.5703125" bestFit="1" customWidth="1"/>
    <col min="8197" max="8197" width="19.140625" bestFit="1" customWidth="1"/>
    <col min="8198" max="8198" width="16.85546875" bestFit="1" customWidth="1"/>
    <col min="8199" max="8199" width="17.5703125" customWidth="1"/>
    <col min="8450" max="8450" width="73" customWidth="1"/>
    <col min="8451" max="8451" width="16.85546875" bestFit="1" customWidth="1"/>
    <col min="8452" max="8452" width="17.5703125" bestFit="1" customWidth="1"/>
    <col min="8453" max="8453" width="19.140625" bestFit="1" customWidth="1"/>
    <col min="8454" max="8454" width="16.85546875" bestFit="1" customWidth="1"/>
    <col min="8455" max="8455" width="17.5703125" customWidth="1"/>
    <col min="8706" max="8706" width="73" customWidth="1"/>
    <col min="8707" max="8707" width="16.85546875" bestFit="1" customWidth="1"/>
    <col min="8708" max="8708" width="17.5703125" bestFit="1" customWidth="1"/>
    <col min="8709" max="8709" width="19.140625" bestFit="1" customWidth="1"/>
    <col min="8710" max="8710" width="16.85546875" bestFit="1" customWidth="1"/>
    <col min="8711" max="8711" width="17.5703125" customWidth="1"/>
    <col min="8962" max="8962" width="73" customWidth="1"/>
    <col min="8963" max="8963" width="16.85546875" bestFit="1" customWidth="1"/>
    <col min="8964" max="8964" width="17.5703125" bestFit="1" customWidth="1"/>
    <col min="8965" max="8965" width="19.140625" bestFit="1" customWidth="1"/>
    <col min="8966" max="8966" width="16.85546875" bestFit="1" customWidth="1"/>
    <col min="8967" max="8967" width="17.5703125" customWidth="1"/>
    <col min="9218" max="9218" width="73" customWidth="1"/>
    <col min="9219" max="9219" width="16.85546875" bestFit="1" customWidth="1"/>
    <col min="9220" max="9220" width="17.5703125" bestFit="1" customWidth="1"/>
    <col min="9221" max="9221" width="19.140625" bestFit="1" customWidth="1"/>
    <col min="9222" max="9222" width="16.85546875" bestFit="1" customWidth="1"/>
    <col min="9223" max="9223" width="17.5703125" customWidth="1"/>
    <col min="9474" max="9474" width="73" customWidth="1"/>
    <col min="9475" max="9475" width="16.85546875" bestFit="1" customWidth="1"/>
    <col min="9476" max="9476" width="17.5703125" bestFit="1" customWidth="1"/>
    <col min="9477" max="9477" width="19.140625" bestFit="1" customWidth="1"/>
    <col min="9478" max="9478" width="16.85546875" bestFit="1" customWidth="1"/>
    <col min="9479" max="9479" width="17.5703125" customWidth="1"/>
    <col min="9730" max="9730" width="73" customWidth="1"/>
    <col min="9731" max="9731" width="16.85546875" bestFit="1" customWidth="1"/>
    <col min="9732" max="9732" width="17.5703125" bestFit="1" customWidth="1"/>
    <col min="9733" max="9733" width="19.140625" bestFit="1" customWidth="1"/>
    <col min="9734" max="9734" width="16.85546875" bestFit="1" customWidth="1"/>
    <col min="9735" max="9735" width="17.5703125" customWidth="1"/>
    <col min="9986" max="9986" width="73" customWidth="1"/>
    <col min="9987" max="9987" width="16.85546875" bestFit="1" customWidth="1"/>
    <col min="9988" max="9988" width="17.5703125" bestFit="1" customWidth="1"/>
    <col min="9989" max="9989" width="19.140625" bestFit="1" customWidth="1"/>
    <col min="9990" max="9990" width="16.85546875" bestFit="1" customWidth="1"/>
    <col min="9991" max="9991" width="17.5703125" customWidth="1"/>
    <col min="10242" max="10242" width="73" customWidth="1"/>
    <col min="10243" max="10243" width="16.85546875" bestFit="1" customWidth="1"/>
    <col min="10244" max="10244" width="17.5703125" bestFit="1" customWidth="1"/>
    <col min="10245" max="10245" width="19.140625" bestFit="1" customWidth="1"/>
    <col min="10246" max="10246" width="16.85546875" bestFit="1" customWidth="1"/>
    <col min="10247" max="10247" width="17.5703125" customWidth="1"/>
    <col min="10498" max="10498" width="73" customWidth="1"/>
    <col min="10499" max="10499" width="16.85546875" bestFit="1" customWidth="1"/>
    <col min="10500" max="10500" width="17.5703125" bestFit="1" customWidth="1"/>
    <col min="10501" max="10501" width="19.140625" bestFit="1" customWidth="1"/>
    <col min="10502" max="10502" width="16.85546875" bestFit="1" customWidth="1"/>
    <col min="10503" max="10503" width="17.5703125" customWidth="1"/>
    <col min="10754" max="10754" width="73" customWidth="1"/>
    <col min="10755" max="10755" width="16.85546875" bestFit="1" customWidth="1"/>
    <col min="10756" max="10756" width="17.5703125" bestFit="1" customWidth="1"/>
    <col min="10757" max="10757" width="19.140625" bestFit="1" customWidth="1"/>
    <col min="10758" max="10758" width="16.85546875" bestFit="1" customWidth="1"/>
    <col min="10759" max="10759" width="17.5703125" customWidth="1"/>
    <col min="11010" max="11010" width="73" customWidth="1"/>
    <col min="11011" max="11011" width="16.85546875" bestFit="1" customWidth="1"/>
    <col min="11012" max="11012" width="17.5703125" bestFit="1" customWidth="1"/>
    <col min="11013" max="11013" width="19.140625" bestFit="1" customWidth="1"/>
    <col min="11014" max="11014" width="16.85546875" bestFit="1" customWidth="1"/>
    <col min="11015" max="11015" width="17.5703125" customWidth="1"/>
    <col min="11266" max="11266" width="73" customWidth="1"/>
    <col min="11267" max="11267" width="16.85546875" bestFit="1" customWidth="1"/>
    <col min="11268" max="11268" width="17.5703125" bestFit="1" customWidth="1"/>
    <col min="11269" max="11269" width="19.140625" bestFit="1" customWidth="1"/>
    <col min="11270" max="11270" width="16.85546875" bestFit="1" customWidth="1"/>
    <col min="11271" max="11271" width="17.5703125" customWidth="1"/>
    <col min="11522" max="11522" width="73" customWidth="1"/>
    <col min="11523" max="11523" width="16.85546875" bestFit="1" customWidth="1"/>
    <col min="11524" max="11524" width="17.5703125" bestFit="1" customWidth="1"/>
    <col min="11525" max="11525" width="19.140625" bestFit="1" customWidth="1"/>
    <col min="11526" max="11526" width="16.85546875" bestFit="1" customWidth="1"/>
    <col min="11527" max="11527" width="17.5703125" customWidth="1"/>
    <col min="11778" max="11778" width="73" customWidth="1"/>
    <col min="11779" max="11779" width="16.85546875" bestFit="1" customWidth="1"/>
    <col min="11780" max="11780" width="17.5703125" bestFit="1" customWidth="1"/>
    <col min="11781" max="11781" width="19.140625" bestFit="1" customWidth="1"/>
    <col min="11782" max="11782" width="16.85546875" bestFit="1" customWidth="1"/>
    <col min="11783" max="11783" width="17.5703125" customWidth="1"/>
    <col min="12034" max="12034" width="73" customWidth="1"/>
    <col min="12035" max="12035" width="16.85546875" bestFit="1" customWidth="1"/>
    <col min="12036" max="12036" width="17.5703125" bestFit="1" customWidth="1"/>
    <col min="12037" max="12037" width="19.140625" bestFit="1" customWidth="1"/>
    <col min="12038" max="12038" width="16.85546875" bestFit="1" customWidth="1"/>
    <col min="12039" max="12039" width="17.5703125" customWidth="1"/>
    <col min="12290" max="12290" width="73" customWidth="1"/>
    <col min="12291" max="12291" width="16.85546875" bestFit="1" customWidth="1"/>
    <col min="12292" max="12292" width="17.5703125" bestFit="1" customWidth="1"/>
    <col min="12293" max="12293" width="19.140625" bestFit="1" customWidth="1"/>
    <col min="12294" max="12294" width="16.85546875" bestFit="1" customWidth="1"/>
    <col min="12295" max="12295" width="17.5703125" customWidth="1"/>
    <col min="12546" max="12546" width="73" customWidth="1"/>
    <col min="12547" max="12547" width="16.85546875" bestFit="1" customWidth="1"/>
    <col min="12548" max="12548" width="17.5703125" bestFit="1" customWidth="1"/>
    <col min="12549" max="12549" width="19.140625" bestFit="1" customWidth="1"/>
    <col min="12550" max="12550" width="16.85546875" bestFit="1" customWidth="1"/>
    <col min="12551" max="12551" width="17.5703125" customWidth="1"/>
    <col min="12802" max="12802" width="73" customWidth="1"/>
    <col min="12803" max="12803" width="16.85546875" bestFit="1" customWidth="1"/>
    <col min="12804" max="12804" width="17.5703125" bestFit="1" customWidth="1"/>
    <col min="12805" max="12805" width="19.140625" bestFit="1" customWidth="1"/>
    <col min="12806" max="12806" width="16.85546875" bestFit="1" customWidth="1"/>
    <col min="12807" max="12807" width="17.5703125" customWidth="1"/>
    <col min="13058" max="13058" width="73" customWidth="1"/>
    <col min="13059" max="13059" width="16.85546875" bestFit="1" customWidth="1"/>
    <col min="13060" max="13060" width="17.5703125" bestFit="1" customWidth="1"/>
    <col min="13061" max="13061" width="19.140625" bestFit="1" customWidth="1"/>
    <col min="13062" max="13062" width="16.85546875" bestFit="1" customWidth="1"/>
    <col min="13063" max="13063" width="17.5703125" customWidth="1"/>
    <col min="13314" max="13314" width="73" customWidth="1"/>
    <col min="13315" max="13315" width="16.85546875" bestFit="1" customWidth="1"/>
    <col min="13316" max="13316" width="17.5703125" bestFit="1" customWidth="1"/>
    <col min="13317" max="13317" width="19.140625" bestFit="1" customWidth="1"/>
    <col min="13318" max="13318" width="16.85546875" bestFit="1" customWidth="1"/>
    <col min="13319" max="13319" width="17.5703125" customWidth="1"/>
    <col min="13570" max="13570" width="73" customWidth="1"/>
    <col min="13571" max="13571" width="16.85546875" bestFit="1" customWidth="1"/>
    <col min="13572" max="13572" width="17.5703125" bestFit="1" customWidth="1"/>
    <col min="13573" max="13573" width="19.140625" bestFit="1" customWidth="1"/>
    <col min="13574" max="13574" width="16.85546875" bestFit="1" customWidth="1"/>
    <col min="13575" max="13575" width="17.5703125" customWidth="1"/>
    <col min="13826" max="13826" width="73" customWidth="1"/>
    <col min="13827" max="13827" width="16.85546875" bestFit="1" customWidth="1"/>
    <col min="13828" max="13828" width="17.5703125" bestFit="1" customWidth="1"/>
    <col min="13829" max="13829" width="19.140625" bestFit="1" customWidth="1"/>
    <col min="13830" max="13830" width="16.85546875" bestFit="1" customWidth="1"/>
    <col min="13831" max="13831" width="17.5703125" customWidth="1"/>
    <col min="14082" max="14082" width="73" customWidth="1"/>
    <col min="14083" max="14083" width="16.85546875" bestFit="1" customWidth="1"/>
    <col min="14084" max="14084" width="17.5703125" bestFit="1" customWidth="1"/>
    <col min="14085" max="14085" width="19.140625" bestFit="1" customWidth="1"/>
    <col min="14086" max="14086" width="16.85546875" bestFit="1" customWidth="1"/>
    <col min="14087" max="14087" width="17.5703125" customWidth="1"/>
    <col min="14338" max="14338" width="73" customWidth="1"/>
    <col min="14339" max="14339" width="16.85546875" bestFit="1" customWidth="1"/>
    <col min="14340" max="14340" width="17.5703125" bestFit="1" customWidth="1"/>
    <col min="14341" max="14341" width="19.140625" bestFit="1" customWidth="1"/>
    <col min="14342" max="14342" width="16.85546875" bestFit="1" customWidth="1"/>
    <col min="14343" max="14343" width="17.5703125" customWidth="1"/>
    <col min="14594" max="14594" width="73" customWidth="1"/>
    <col min="14595" max="14595" width="16.85546875" bestFit="1" customWidth="1"/>
    <col min="14596" max="14596" width="17.5703125" bestFit="1" customWidth="1"/>
    <col min="14597" max="14597" width="19.140625" bestFit="1" customWidth="1"/>
    <col min="14598" max="14598" width="16.85546875" bestFit="1" customWidth="1"/>
    <col min="14599" max="14599" width="17.5703125" customWidth="1"/>
    <col min="14850" max="14850" width="73" customWidth="1"/>
    <col min="14851" max="14851" width="16.85546875" bestFit="1" customWidth="1"/>
    <col min="14852" max="14852" width="17.5703125" bestFit="1" customWidth="1"/>
    <col min="14853" max="14853" width="19.140625" bestFit="1" customWidth="1"/>
    <col min="14854" max="14854" width="16.85546875" bestFit="1" customWidth="1"/>
    <col min="14855" max="14855" width="17.5703125" customWidth="1"/>
    <col min="15106" max="15106" width="73" customWidth="1"/>
    <col min="15107" max="15107" width="16.85546875" bestFit="1" customWidth="1"/>
    <col min="15108" max="15108" width="17.5703125" bestFit="1" customWidth="1"/>
    <col min="15109" max="15109" width="19.140625" bestFit="1" customWidth="1"/>
    <col min="15110" max="15110" width="16.85546875" bestFit="1" customWidth="1"/>
    <col min="15111" max="15111" width="17.5703125" customWidth="1"/>
    <col min="15362" max="15362" width="73" customWidth="1"/>
    <col min="15363" max="15363" width="16.85546875" bestFit="1" customWidth="1"/>
    <col min="15364" max="15364" width="17.5703125" bestFit="1" customWidth="1"/>
    <col min="15365" max="15365" width="19.140625" bestFit="1" customWidth="1"/>
    <col min="15366" max="15366" width="16.85546875" bestFit="1" customWidth="1"/>
    <col min="15367" max="15367" width="17.5703125" customWidth="1"/>
    <col min="15618" max="15618" width="73" customWidth="1"/>
    <col min="15619" max="15619" width="16.85546875" bestFit="1" customWidth="1"/>
    <col min="15620" max="15620" width="17.5703125" bestFit="1" customWidth="1"/>
    <col min="15621" max="15621" width="19.140625" bestFit="1" customWidth="1"/>
    <col min="15622" max="15622" width="16.85546875" bestFit="1" customWidth="1"/>
    <col min="15623" max="15623" width="17.5703125" customWidth="1"/>
    <col min="15874" max="15874" width="73" customWidth="1"/>
    <col min="15875" max="15875" width="16.85546875" bestFit="1" customWidth="1"/>
    <col min="15876" max="15876" width="17.5703125" bestFit="1" customWidth="1"/>
    <col min="15877" max="15877" width="19.140625" bestFit="1" customWidth="1"/>
    <col min="15878" max="15878" width="16.85546875" bestFit="1" customWidth="1"/>
    <col min="15879" max="15879" width="17.5703125" customWidth="1"/>
    <col min="16130" max="16130" width="73" customWidth="1"/>
    <col min="16131" max="16131" width="16.85546875" bestFit="1" customWidth="1"/>
    <col min="16132" max="16132" width="17.5703125" bestFit="1" customWidth="1"/>
    <col min="16133" max="16133" width="19.140625" bestFit="1" customWidth="1"/>
    <col min="16134" max="16134" width="16.85546875" bestFit="1" customWidth="1"/>
    <col min="16135" max="16135" width="17.5703125" customWidth="1"/>
  </cols>
  <sheetData>
    <row r="1" spans="1:7">
      <c r="A1" s="107"/>
    </row>
    <row r="2" spans="1:7" ht="15.75">
      <c r="A2" s="196" t="s">
        <v>0</v>
      </c>
      <c r="B2" s="196"/>
      <c r="C2" s="196"/>
      <c r="D2" s="196"/>
      <c r="E2" s="196"/>
      <c r="F2" s="196"/>
      <c r="G2" s="196"/>
    </row>
    <row r="3" spans="1:7" ht="15.75">
      <c r="A3" s="196" t="s">
        <v>1</v>
      </c>
      <c r="B3" s="196"/>
      <c r="C3" s="196"/>
      <c r="D3" s="196"/>
      <c r="E3" s="196"/>
      <c r="F3" s="196"/>
      <c r="G3" s="196"/>
    </row>
    <row r="4" spans="1:7" ht="15.75">
      <c r="A4" s="195" t="s">
        <v>426</v>
      </c>
      <c r="B4" s="195"/>
      <c r="C4" s="195"/>
      <c r="D4" s="195"/>
      <c r="E4" s="195"/>
      <c r="F4" s="195"/>
      <c r="G4" s="195"/>
    </row>
    <row r="5" spans="1:7" ht="15.75">
      <c r="A5" s="195" t="s">
        <v>423</v>
      </c>
      <c r="B5" s="195"/>
      <c r="C5" s="195"/>
      <c r="D5" s="195"/>
      <c r="E5" s="195"/>
      <c r="F5" s="195"/>
      <c r="G5" s="195"/>
    </row>
    <row r="6" spans="1:7">
      <c r="A6" s="107"/>
      <c r="B6" s="2"/>
      <c r="C6" s="2"/>
      <c r="D6" s="2"/>
      <c r="E6" s="2"/>
      <c r="F6" s="2"/>
      <c r="G6" s="2"/>
    </row>
    <row r="7" spans="1:7">
      <c r="A7" s="186" t="s">
        <v>259</v>
      </c>
      <c r="B7" s="187"/>
      <c r="C7" s="108" t="s">
        <v>260</v>
      </c>
      <c r="D7" s="192" t="s">
        <v>261</v>
      </c>
      <c r="E7" s="193" t="s">
        <v>262</v>
      </c>
      <c r="F7" s="108" t="s">
        <v>263</v>
      </c>
      <c r="G7" s="187" t="s">
        <v>264</v>
      </c>
    </row>
    <row r="8" spans="1:7">
      <c r="A8" s="188"/>
      <c r="B8" s="189"/>
      <c r="C8" s="109" t="s">
        <v>265</v>
      </c>
      <c r="D8" s="192"/>
      <c r="E8" s="193"/>
      <c r="F8" s="109" t="s">
        <v>266</v>
      </c>
      <c r="G8" s="189"/>
    </row>
    <row r="9" spans="1:7">
      <c r="A9" s="190"/>
      <c r="B9" s="191"/>
      <c r="C9" s="110">
        <v>1</v>
      </c>
      <c r="D9" s="111">
        <v>2</v>
      </c>
      <c r="E9" s="112">
        <v>3</v>
      </c>
      <c r="F9" s="110" t="s">
        <v>267</v>
      </c>
      <c r="G9" s="113" t="s">
        <v>268</v>
      </c>
    </row>
    <row r="10" spans="1:7">
      <c r="A10" s="114">
        <v>1</v>
      </c>
      <c r="B10" s="115" t="s">
        <v>43</v>
      </c>
      <c r="C10" s="116"/>
      <c r="D10" s="117"/>
      <c r="E10" s="117"/>
      <c r="F10" s="116"/>
      <c r="G10" s="76"/>
    </row>
    <row r="11" spans="1:7">
      <c r="A11" s="118">
        <v>1.1000000000000001</v>
      </c>
      <c r="B11" s="119" t="s">
        <v>44</v>
      </c>
      <c r="C11" s="120"/>
      <c r="D11" s="120"/>
      <c r="E11" s="120"/>
      <c r="F11" s="120"/>
      <c r="G11" s="76"/>
    </row>
    <row r="12" spans="1:7">
      <c r="A12" s="118" t="s">
        <v>269</v>
      </c>
      <c r="B12" s="121" t="s">
        <v>270</v>
      </c>
      <c r="C12" s="120"/>
      <c r="D12" s="120"/>
      <c r="E12" s="120"/>
      <c r="F12" s="120"/>
      <c r="G12" s="76"/>
    </row>
    <row r="13" spans="1:7">
      <c r="A13" s="118" t="s">
        <v>271</v>
      </c>
      <c r="B13" s="122" t="s">
        <v>47</v>
      </c>
      <c r="C13" s="123">
        <v>11671004.279999999</v>
      </c>
      <c r="D13" s="123">
        <v>30000</v>
      </c>
      <c r="E13" s="123">
        <v>30000</v>
      </c>
      <c r="F13" s="123">
        <f t="shared" ref="F13:F18" si="0">+C13+D13-E13</f>
        <v>11671004.279999999</v>
      </c>
      <c r="G13" s="124">
        <f t="shared" ref="G13:G18" si="1">+C13-F13</f>
        <v>0</v>
      </c>
    </row>
    <row r="14" spans="1:7">
      <c r="A14" s="118" t="s">
        <v>272</v>
      </c>
      <c r="B14" s="122" t="s">
        <v>48</v>
      </c>
      <c r="C14" s="123">
        <v>1296827999.8199959</v>
      </c>
      <c r="D14" s="123">
        <v>19565541040.669998</v>
      </c>
      <c r="E14" s="123">
        <v>19415360764</v>
      </c>
      <c r="F14" s="123">
        <f t="shared" si="0"/>
        <v>1447008276.489994</v>
      </c>
      <c r="G14" s="124">
        <f t="shared" si="1"/>
        <v>-150180276.66999817</v>
      </c>
    </row>
    <row r="15" spans="1:7">
      <c r="A15" s="118" t="s">
        <v>273</v>
      </c>
      <c r="B15" s="122" t="s">
        <v>50</v>
      </c>
      <c r="C15" s="123">
        <v>331701228.87000275</v>
      </c>
      <c r="D15" s="123">
        <v>14880235370.73</v>
      </c>
      <c r="E15" s="123">
        <v>14239724147.18</v>
      </c>
      <c r="F15" s="123">
        <f t="shared" si="0"/>
        <v>972212452.42000198</v>
      </c>
      <c r="G15" s="124">
        <f t="shared" si="1"/>
        <v>-640511223.54999924</v>
      </c>
    </row>
    <row r="16" spans="1:7">
      <c r="A16" s="118" t="s">
        <v>274</v>
      </c>
      <c r="B16" s="122" t="s">
        <v>52</v>
      </c>
      <c r="C16" s="123">
        <v>389856217.82999998</v>
      </c>
      <c r="D16" s="123">
        <v>0</v>
      </c>
      <c r="E16" s="123">
        <v>26258094.52</v>
      </c>
      <c r="F16" s="123">
        <f t="shared" si="0"/>
        <v>363598123.31</v>
      </c>
      <c r="G16" s="124">
        <f t="shared" si="1"/>
        <v>26258094.519999981</v>
      </c>
    </row>
    <row r="17" spans="1:7">
      <c r="A17" s="118" t="s">
        <v>275</v>
      </c>
      <c r="B17" s="122" t="s">
        <v>54</v>
      </c>
      <c r="C17" s="123">
        <v>0</v>
      </c>
      <c r="D17" s="123">
        <v>0</v>
      </c>
      <c r="E17" s="123">
        <v>0</v>
      </c>
      <c r="F17" s="123">
        <f t="shared" si="0"/>
        <v>0</v>
      </c>
      <c r="G17" s="124">
        <f t="shared" si="1"/>
        <v>0</v>
      </c>
    </row>
    <row r="18" spans="1:7">
      <c r="A18" s="118" t="s">
        <v>276</v>
      </c>
      <c r="B18" s="122" t="s">
        <v>55</v>
      </c>
      <c r="C18" s="123">
        <v>4877134.5400000215</v>
      </c>
      <c r="D18" s="123">
        <v>43787765.060000002</v>
      </c>
      <c r="E18" s="123">
        <v>45849555.509999998</v>
      </c>
      <c r="F18" s="123">
        <f t="shared" si="0"/>
        <v>2815344.0900000259</v>
      </c>
      <c r="G18" s="124">
        <f t="shared" si="1"/>
        <v>2061790.4499999955</v>
      </c>
    </row>
    <row r="19" spans="1:7">
      <c r="A19" s="118" t="s">
        <v>277</v>
      </c>
      <c r="B19" s="121" t="s">
        <v>278</v>
      </c>
      <c r="C19" s="123"/>
      <c r="D19" s="123"/>
      <c r="E19" s="123"/>
      <c r="F19" s="123"/>
      <c r="G19" s="124"/>
    </row>
    <row r="20" spans="1:7">
      <c r="A20" s="118" t="s">
        <v>279</v>
      </c>
      <c r="B20" s="122" t="s">
        <v>76</v>
      </c>
      <c r="C20" s="123">
        <v>0</v>
      </c>
      <c r="D20" s="123">
        <v>0</v>
      </c>
      <c r="E20" s="123">
        <v>0</v>
      </c>
      <c r="F20" s="123">
        <v>0</v>
      </c>
      <c r="G20" s="124">
        <f t="shared" ref="G20:G25" si="2">+C20-F20</f>
        <v>0</v>
      </c>
    </row>
    <row r="21" spans="1:7">
      <c r="A21" s="118" t="s">
        <v>280</v>
      </c>
      <c r="B21" s="122" t="s">
        <v>58</v>
      </c>
      <c r="C21" s="123">
        <v>50828603.290000007</v>
      </c>
      <c r="D21" s="123">
        <v>106213121.22</v>
      </c>
      <c r="E21" s="123">
        <v>76232071.989999995</v>
      </c>
      <c r="F21" s="123">
        <f>+C21+D21-E21</f>
        <v>80809652.519999996</v>
      </c>
      <c r="G21" s="124">
        <f>+C21-F21</f>
        <v>-29981049.229999989</v>
      </c>
    </row>
    <row r="22" spans="1:7">
      <c r="A22" s="118" t="s">
        <v>281</v>
      </c>
      <c r="B22" s="122" t="s">
        <v>60</v>
      </c>
      <c r="C22" s="123">
        <v>170081464.38999999</v>
      </c>
      <c r="D22" s="123">
        <v>10274001.43</v>
      </c>
      <c r="E22" s="123">
        <v>9968452.1500000004</v>
      </c>
      <c r="F22" s="123">
        <f>+C22+D22-E22</f>
        <v>170387013.66999999</v>
      </c>
      <c r="G22" s="124">
        <f>+C22-F22</f>
        <v>-305549.28000000119</v>
      </c>
    </row>
    <row r="23" spans="1:7" hidden="1">
      <c r="A23" s="118" t="s">
        <v>282</v>
      </c>
      <c r="B23" s="122" t="s">
        <v>283</v>
      </c>
      <c r="C23" s="123">
        <v>0</v>
      </c>
      <c r="D23" s="123"/>
      <c r="E23" s="123"/>
      <c r="F23" s="123">
        <f>+C23+D23-E23</f>
        <v>0</v>
      </c>
      <c r="G23" s="124">
        <f t="shared" si="2"/>
        <v>0</v>
      </c>
    </row>
    <row r="24" spans="1:7" hidden="1">
      <c r="A24" s="118" t="s">
        <v>284</v>
      </c>
      <c r="B24" s="122" t="s">
        <v>285</v>
      </c>
      <c r="C24" s="123">
        <v>0</v>
      </c>
      <c r="D24" s="123"/>
      <c r="E24" s="123"/>
      <c r="F24" s="123">
        <f>+C24+D24-E24</f>
        <v>0</v>
      </c>
      <c r="G24" s="124">
        <f t="shared" si="2"/>
        <v>0</v>
      </c>
    </row>
    <row r="25" spans="1:7" hidden="1">
      <c r="A25" s="118" t="s">
        <v>286</v>
      </c>
      <c r="B25" s="122" t="s">
        <v>287</v>
      </c>
      <c r="C25" s="123">
        <v>0</v>
      </c>
      <c r="D25" s="123"/>
      <c r="E25" s="123"/>
      <c r="F25" s="123">
        <f>+C25+D25-E25</f>
        <v>0</v>
      </c>
      <c r="G25" s="124">
        <f t="shared" si="2"/>
        <v>0</v>
      </c>
    </row>
    <row r="26" spans="1:7">
      <c r="A26" s="118" t="s">
        <v>288</v>
      </c>
      <c r="B26" s="121" t="s">
        <v>63</v>
      </c>
      <c r="C26" s="123"/>
      <c r="D26" s="123"/>
      <c r="E26" s="123"/>
      <c r="F26" s="123"/>
      <c r="G26" s="124"/>
    </row>
    <row r="27" spans="1:7" ht="25.5">
      <c r="A27" s="125" t="s">
        <v>289</v>
      </c>
      <c r="B27" s="126" t="s">
        <v>290</v>
      </c>
      <c r="C27" s="123">
        <v>1217678.67</v>
      </c>
      <c r="D27" s="123">
        <v>300000</v>
      </c>
      <c r="E27" s="123">
        <v>675000</v>
      </c>
      <c r="F27" s="123">
        <f>+C27+D27-E27</f>
        <v>842678.66999999993</v>
      </c>
      <c r="G27" s="124">
        <f>+C27-F27</f>
        <v>375000</v>
      </c>
    </row>
    <row r="28" spans="1:7" hidden="1">
      <c r="A28" s="118" t="s">
        <v>291</v>
      </c>
      <c r="B28" s="121" t="s">
        <v>292</v>
      </c>
      <c r="C28" s="123"/>
      <c r="D28" s="123"/>
      <c r="E28" s="123"/>
      <c r="F28" s="123"/>
      <c r="G28" s="124">
        <f t="shared" ref="G28:G35" si="3">+C28-F28</f>
        <v>0</v>
      </c>
    </row>
    <row r="29" spans="1:7" hidden="1">
      <c r="A29" s="118" t="s">
        <v>293</v>
      </c>
      <c r="B29" s="122" t="s">
        <v>294</v>
      </c>
      <c r="C29" s="123">
        <v>0</v>
      </c>
      <c r="D29" s="123"/>
      <c r="E29" s="123"/>
      <c r="F29" s="123">
        <f>+C29+D29-E29</f>
        <v>0</v>
      </c>
      <c r="G29" s="124">
        <f t="shared" si="3"/>
        <v>0</v>
      </c>
    </row>
    <row r="30" spans="1:7" hidden="1">
      <c r="A30" s="118" t="s">
        <v>295</v>
      </c>
      <c r="B30" s="122" t="s">
        <v>296</v>
      </c>
      <c r="C30" s="123">
        <v>0</v>
      </c>
      <c r="D30" s="123"/>
      <c r="E30" s="123"/>
      <c r="F30" s="123">
        <f>+C30+D30-E30</f>
        <v>0</v>
      </c>
      <c r="G30" s="124">
        <f t="shared" si="3"/>
        <v>0</v>
      </c>
    </row>
    <row r="31" spans="1:7" hidden="1">
      <c r="A31" s="118" t="s">
        <v>297</v>
      </c>
      <c r="B31" s="122" t="s">
        <v>298</v>
      </c>
      <c r="C31" s="123">
        <v>0</v>
      </c>
      <c r="D31" s="123"/>
      <c r="E31" s="123"/>
      <c r="F31" s="123">
        <f>+C31+D31-E31</f>
        <v>0</v>
      </c>
      <c r="G31" s="124">
        <f t="shared" si="3"/>
        <v>0</v>
      </c>
    </row>
    <row r="32" spans="1:7" hidden="1">
      <c r="A32" s="118" t="s">
        <v>299</v>
      </c>
      <c r="B32" s="122" t="s">
        <v>300</v>
      </c>
      <c r="C32" s="123">
        <v>0</v>
      </c>
      <c r="D32" s="123"/>
      <c r="E32" s="123"/>
      <c r="F32" s="123">
        <f>+C32+D32-E32</f>
        <v>0</v>
      </c>
      <c r="G32" s="124">
        <f t="shared" si="3"/>
        <v>0</v>
      </c>
    </row>
    <row r="33" spans="1:7" hidden="1">
      <c r="A33" s="118" t="s">
        <v>301</v>
      </c>
      <c r="B33" s="122" t="s">
        <v>302</v>
      </c>
      <c r="C33" s="123">
        <v>0</v>
      </c>
      <c r="D33" s="123"/>
      <c r="E33" s="123"/>
      <c r="F33" s="123">
        <f>+C33+D33-E33</f>
        <v>0</v>
      </c>
      <c r="G33" s="124">
        <f t="shared" si="3"/>
        <v>0</v>
      </c>
    </row>
    <row r="34" spans="1:7" hidden="1">
      <c r="A34" s="118" t="s">
        <v>303</v>
      </c>
      <c r="B34" s="121" t="s">
        <v>304</v>
      </c>
      <c r="C34" s="123"/>
      <c r="D34" s="123"/>
      <c r="E34" s="123"/>
      <c r="F34" s="123"/>
      <c r="G34" s="124">
        <f t="shared" si="3"/>
        <v>0</v>
      </c>
    </row>
    <row r="35" spans="1:7" hidden="1">
      <c r="A35" s="118" t="s">
        <v>305</v>
      </c>
      <c r="B35" s="122" t="s">
        <v>306</v>
      </c>
      <c r="C35" s="123">
        <v>0</v>
      </c>
      <c r="D35" s="123"/>
      <c r="E35" s="123"/>
      <c r="F35" s="123">
        <f>+C35+D35-E35</f>
        <v>0</v>
      </c>
      <c r="G35" s="124">
        <f t="shared" si="3"/>
        <v>0</v>
      </c>
    </row>
    <row r="36" spans="1:7">
      <c r="A36" s="118" t="s">
        <v>307</v>
      </c>
      <c r="B36" s="121" t="s">
        <v>68</v>
      </c>
      <c r="C36" s="123">
        <v>7.2759576141834259E-11</v>
      </c>
      <c r="D36" s="123">
        <v>0</v>
      </c>
      <c r="E36" s="123">
        <v>0</v>
      </c>
      <c r="F36" s="123">
        <f>+C36+D36-E36</f>
        <v>7.2759576141834259E-11</v>
      </c>
      <c r="G36" s="124">
        <f>+C36-F36</f>
        <v>0</v>
      </c>
    </row>
    <row r="37" spans="1:7">
      <c r="A37" s="118">
        <v>1.2</v>
      </c>
      <c r="B37" s="119" t="s">
        <v>73</v>
      </c>
      <c r="C37" s="123"/>
      <c r="D37" s="123"/>
      <c r="E37" s="123"/>
      <c r="F37" s="123"/>
      <c r="G37" s="124"/>
    </row>
    <row r="38" spans="1:7">
      <c r="A38" s="118" t="s">
        <v>308</v>
      </c>
      <c r="B38" s="121" t="s">
        <v>309</v>
      </c>
      <c r="C38" s="123"/>
      <c r="D38" s="123"/>
      <c r="E38" s="123"/>
      <c r="F38" s="123"/>
      <c r="G38" s="124"/>
    </row>
    <row r="39" spans="1:7">
      <c r="A39" s="118" t="s">
        <v>310</v>
      </c>
      <c r="B39" s="122" t="s">
        <v>311</v>
      </c>
      <c r="C39" s="123">
        <v>332585829.82999998</v>
      </c>
      <c r="D39" s="123">
        <v>0</v>
      </c>
      <c r="E39" s="123">
        <v>0</v>
      </c>
      <c r="F39" s="123">
        <f>+C39+D39-E39</f>
        <v>332585829.82999998</v>
      </c>
      <c r="G39" s="124">
        <f>+C39-F39</f>
        <v>0</v>
      </c>
    </row>
    <row r="40" spans="1:7">
      <c r="A40" s="118" t="s">
        <v>312</v>
      </c>
      <c r="B40" s="122" t="s">
        <v>313</v>
      </c>
      <c r="C40" s="123">
        <v>163801105.73000002</v>
      </c>
      <c r="D40" s="123">
        <v>588503311.79999995</v>
      </c>
      <c r="E40" s="123">
        <v>587546056.50999999</v>
      </c>
      <c r="F40" s="123">
        <f>+C40+D40-E40</f>
        <v>164758361.01999998</v>
      </c>
      <c r="G40" s="124">
        <f>+C40-F40</f>
        <v>-957255.28999996185</v>
      </c>
    </row>
    <row r="41" spans="1:7">
      <c r="A41" s="118" t="s">
        <v>314</v>
      </c>
      <c r="B41" s="122" t="s">
        <v>79</v>
      </c>
      <c r="C41" s="123">
        <v>27117841</v>
      </c>
      <c r="D41" s="123">
        <v>0</v>
      </c>
      <c r="E41" s="123">
        <v>0</v>
      </c>
      <c r="F41" s="123">
        <f>+C41+D41-E41</f>
        <v>27117841</v>
      </c>
      <c r="G41" s="124">
        <f>+C41-F41</f>
        <v>0</v>
      </c>
    </row>
    <row r="42" spans="1:7">
      <c r="A42" s="118" t="s">
        <v>315</v>
      </c>
      <c r="B42" s="121" t="s">
        <v>316</v>
      </c>
      <c r="C42" s="123"/>
      <c r="D42" s="123"/>
      <c r="E42" s="123"/>
      <c r="F42" s="123"/>
      <c r="G42" s="124"/>
    </row>
    <row r="43" spans="1:7">
      <c r="A43" s="118" t="s">
        <v>317</v>
      </c>
      <c r="B43" s="122" t="s">
        <v>83</v>
      </c>
      <c r="C43" s="123">
        <v>799553175.20000005</v>
      </c>
      <c r="D43" s="123">
        <v>0</v>
      </c>
      <c r="E43" s="123">
        <v>0</v>
      </c>
      <c r="F43" s="123">
        <f>+C43+D43-E43</f>
        <v>799553175.20000005</v>
      </c>
      <c r="G43" s="124">
        <f>+C43-F43</f>
        <v>0</v>
      </c>
    </row>
    <row r="44" spans="1:7">
      <c r="A44" s="118" t="s">
        <v>318</v>
      </c>
      <c r="B44" s="122" t="s">
        <v>319</v>
      </c>
      <c r="C44" s="123"/>
      <c r="D44" s="123"/>
      <c r="E44" s="123"/>
      <c r="F44" s="123"/>
      <c r="G44" s="124"/>
    </row>
    <row r="45" spans="1:7">
      <c r="A45" s="118" t="s">
        <v>320</v>
      </c>
      <c r="B45" s="122" t="s">
        <v>84</v>
      </c>
      <c r="C45" s="123">
        <v>19776794.09</v>
      </c>
      <c r="D45" s="123">
        <v>0</v>
      </c>
      <c r="E45" s="123">
        <v>0</v>
      </c>
      <c r="F45" s="123">
        <f>+C45+D45-E45</f>
        <v>19776794.09</v>
      </c>
      <c r="G45" s="124">
        <f>+C45-F45</f>
        <v>0</v>
      </c>
    </row>
    <row r="46" spans="1:7">
      <c r="A46" s="118" t="s">
        <v>321</v>
      </c>
      <c r="B46" s="122" t="s">
        <v>322</v>
      </c>
      <c r="C46" s="123">
        <v>31304696.68</v>
      </c>
      <c r="D46" s="123">
        <v>0</v>
      </c>
      <c r="E46" s="123">
        <v>0</v>
      </c>
      <c r="F46" s="123">
        <f>+C46+D46-E46</f>
        <v>31304696.68</v>
      </c>
      <c r="G46" s="124">
        <f>+C46-F46</f>
        <v>0</v>
      </c>
    </row>
    <row r="47" spans="1:7">
      <c r="A47" s="118" t="s">
        <v>323</v>
      </c>
      <c r="B47" s="122" t="s">
        <v>324</v>
      </c>
      <c r="C47" s="123">
        <v>2703141</v>
      </c>
      <c r="D47" s="123">
        <v>0</v>
      </c>
      <c r="E47" s="123">
        <v>0</v>
      </c>
      <c r="F47" s="123">
        <f>+C47+D47-E47</f>
        <v>2703141</v>
      </c>
      <c r="G47" s="124">
        <f>+C47-F47</f>
        <v>0</v>
      </c>
    </row>
    <row r="48" spans="1:7">
      <c r="A48" s="118" t="s">
        <v>325</v>
      </c>
      <c r="B48" s="121" t="s">
        <v>326</v>
      </c>
      <c r="C48" s="123"/>
      <c r="D48" s="123"/>
      <c r="E48" s="123"/>
      <c r="F48" s="123"/>
      <c r="G48" s="124"/>
    </row>
    <row r="49" spans="1:7">
      <c r="A49" s="118" t="s">
        <v>327</v>
      </c>
      <c r="B49" s="122" t="s">
        <v>89</v>
      </c>
      <c r="C49" s="123">
        <v>261536763.74999997</v>
      </c>
      <c r="D49" s="123">
        <v>0</v>
      </c>
      <c r="E49" s="123">
        <v>0</v>
      </c>
      <c r="F49" s="123">
        <f t="shared" ref="F49:F55" si="4">+C49+D49-E49</f>
        <v>261536763.74999997</v>
      </c>
      <c r="G49" s="124">
        <f t="shared" ref="G49:G55" si="5">+C49-F49</f>
        <v>0</v>
      </c>
    </row>
    <row r="50" spans="1:7">
      <c r="A50" s="118" t="s">
        <v>328</v>
      </c>
      <c r="B50" s="122" t="s">
        <v>91</v>
      </c>
      <c r="C50" s="123">
        <v>30571848.340000004</v>
      </c>
      <c r="D50" s="123">
        <v>0</v>
      </c>
      <c r="E50" s="123">
        <v>0</v>
      </c>
      <c r="F50" s="123">
        <f t="shared" si="4"/>
        <v>30571848.340000004</v>
      </c>
      <c r="G50" s="124">
        <f t="shared" si="5"/>
        <v>0</v>
      </c>
    </row>
    <row r="51" spans="1:7">
      <c r="A51" s="118" t="s">
        <v>329</v>
      </c>
      <c r="B51" s="122" t="s">
        <v>92</v>
      </c>
      <c r="C51" s="123">
        <v>15271537.109999999</v>
      </c>
      <c r="D51" s="123">
        <v>0</v>
      </c>
      <c r="E51" s="123">
        <v>0</v>
      </c>
      <c r="F51" s="123">
        <f t="shared" si="4"/>
        <v>15271537.109999999</v>
      </c>
      <c r="G51" s="124">
        <f t="shared" si="5"/>
        <v>0</v>
      </c>
    </row>
    <row r="52" spans="1:7">
      <c r="A52" s="118" t="s">
        <v>330</v>
      </c>
      <c r="B52" s="122" t="s">
        <v>94</v>
      </c>
      <c r="C52" s="123">
        <v>240199062.60999998</v>
      </c>
      <c r="D52" s="123">
        <v>0</v>
      </c>
      <c r="E52" s="123">
        <v>0</v>
      </c>
      <c r="F52" s="123">
        <f t="shared" si="4"/>
        <v>240199062.60999998</v>
      </c>
      <c r="G52" s="124">
        <f t="shared" si="5"/>
        <v>0</v>
      </c>
    </row>
    <row r="53" spans="1:7">
      <c r="A53" s="118" t="s">
        <v>331</v>
      </c>
      <c r="B53" s="122" t="s">
        <v>95</v>
      </c>
      <c r="C53" s="123">
        <v>9117631.3800000008</v>
      </c>
      <c r="D53" s="123">
        <v>0</v>
      </c>
      <c r="E53" s="123">
        <v>0</v>
      </c>
      <c r="F53" s="123">
        <f t="shared" si="4"/>
        <v>9117631.3800000008</v>
      </c>
      <c r="G53" s="124">
        <f t="shared" si="5"/>
        <v>0</v>
      </c>
    </row>
    <row r="54" spans="1:7">
      <c r="A54" s="118" t="s">
        <v>332</v>
      </c>
      <c r="B54" s="122" t="s">
        <v>97</v>
      </c>
      <c r="C54" s="123">
        <v>847292967.91999996</v>
      </c>
      <c r="D54" s="123">
        <v>0</v>
      </c>
      <c r="E54" s="123">
        <v>0</v>
      </c>
      <c r="F54" s="123">
        <f t="shared" si="4"/>
        <v>847292967.91999996</v>
      </c>
      <c r="G54" s="124">
        <f t="shared" si="5"/>
        <v>0</v>
      </c>
    </row>
    <row r="55" spans="1:7">
      <c r="A55" s="118" t="s">
        <v>333</v>
      </c>
      <c r="B55" s="122" t="s">
        <v>99</v>
      </c>
      <c r="C55" s="123">
        <v>8193376.7400000002</v>
      </c>
      <c r="D55" s="123">
        <v>0</v>
      </c>
      <c r="E55" s="123">
        <v>0</v>
      </c>
      <c r="F55" s="123">
        <f t="shared" si="4"/>
        <v>8193376.7400000002</v>
      </c>
      <c r="G55" s="124">
        <f t="shared" si="5"/>
        <v>0</v>
      </c>
    </row>
    <row r="56" spans="1:7">
      <c r="A56" s="118" t="s">
        <v>334</v>
      </c>
      <c r="B56" s="121" t="s">
        <v>335</v>
      </c>
      <c r="C56" s="123"/>
      <c r="D56" s="123"/>
      <c r="E56" s="123"/>
      <c r="F56" s="123"/>
      <c r="G56" s="124"/>
    </row>
    <row r="57" spans="1:7">
      <c r="A57" s="118" t="s">
        <v>336</v>
      </c>
      <c r="B57" s="122" t="s">
        <v>337</v>
      </c>
      <c r="C57" s="123">
        <v>17852.400000000001</v>
      </c>
      <c r="D57" s="123">
        <v>0</v>
      </c>
      <c r="E57" s="123">
        <v>0</v>
      </c>
      <c r="F57" s="123">
        <f>+C57+D57-E57</f>
        <v>17852.400000000001</v>
      </c>
      <c r="G57" s="124">
        <f>+C57-F57</f>
        <v>0</v>
      </c>
    </row>
    <row r="58" spans="1:7">
      <c r="A58" s="118" t="s">
        <v>338</v>
      </c>
      <c r="B58" s="122" t="s">
        <v>104</v>
      </c>
      <c r="C58" s="123">
        <v>3275123.8099999996</v>
      </c>
      <c r="D58" s="123">
        <v>0</v>
      </c>
      <c r="E58" s="123">
        <v>0</v>
      </c>
      <c r="F58" s="123">
        <f>+C58+D58-E58</f>
        <v>3275123.8099999996</v>
      </c>
      <c r="G58" s="124">
        <f>+C58-F58</f>
        <v>0</v>
      </c>
    </row>
    <row r="59" spans="1:7">
      <c r="A59" s="118" t="s">
        <v>339</v>
      </c>
      <c r="B59" s="121" t="s">
        <v>340</v>
      </c>
      <c r="C59" s="123"/>
      <c r="D59" s="123"/>
      <c r="E59" s="123"/>
      <c r="F59" s="123"/>
      <c r="G59" s="124"/>
    </row>
    <row r="60" spans="1:7">
      <c r="A60" s="118" t="s">
        <v>341</v>
      </c>
      <c r="B60" s="122" t="s">
        <v>342</v>
      </c>
      <c r="C60" s="123">
        <v>211380587.52000046</v>
      </c>
      <c r="D60" s="123">
        <v>0</v>
      </c>
      <c r="E60" s="123">
        <v>0</v>
      </c>
      <c r="F60" s="123">
        <f>+C60+D60-E60</f>
        <v>211380587.52000046</v>
      </c>
      <c r="G60" s="124">
        <f>+C60-F60</f>
        <v>0</v>
      </c>
    </row>
    <row r="61" spans="1:7">
      <c r="A61" s="127" t="s">
        <v>343</v>
      </c>
      <c r="B61" s="128"/>
      <c r="C61" s="129">
        <v>5260760666.8000002</v>
      </c>
      <c r="D61" s="129">
        <f>SUM(D13:D60)</f>
        <v>35194884610.909996</v>
      </c>
      <c r="E61" s="129">
        <f>SUM(E13:E60)</f>
        <v>34401644141.860001</v>
      </c>
      <c r="F61" s="129">
        <f>SUM(F13:F60)</f>
        <v>6054001135.8499966</v>
      </c>
      <c r="G61" s="130">
        <f>+C61-F61</f>
        <v>-793240469.04999638</v>
      </c>
    </row>
    <row r="62" spans="1:7">
      <c r="D62" s="17"/>
      <c r="E62" s="17"/>
      <c r="F62" s="17"/>
    </row>
    <row r="63" spans="1:7" ht="15" hidden="1" customHeight="1">
      <c r="D63" s="17"/>
      <c r="E63" s="171"/>
      <c r="F63" s="17"/>
    </row>
    <row r="64" spans="1:7" ht="15" hidden="1" customHeight="1">
      <c r="A64" s="194" t="s">
        <v>41</v>
      </c>
      <c r="B64" s="194"/>
      <c r="C64" s="76"/>
      <c r="E64" s="172"/>
      <c r="F64" s="131"/>
    </row>
    <row r="66" spans="3:4" ht="15" hidden="1" customHeight="1">
      <c r="C66" s="131"/>
      <c r="D66" s="131"/>
    </row>
    <row r="67" spans="3:4" ht="15" hidden="1" customHeight="1"/>
    <row r="68" spans="3:4" ht="15" hidden="1" customHeight="1"/>
    <row r="69" spans="3:4" ht="15" hidden="1" customHeight="1"/>
    <row r="70" spans="3:4" ht="15" hidden="1" customHeight="1"/>
    <row r="71" spans="3:4" ht="15" hidden="1" customHeight="1"/>
    <row r="72" spans="3:4" ht="15" hidden="1" customHeight="1"/>
    <row r="73" spans="3:4" ht="15" hidden="1" customHeight="1"/>
    <row r="74" spans="3:4" ht="15" hidden="1" customHeight="1"/>
    <row r="75" spans="3:4" ht="15" hidden="1" customHeight="1"/>
    <row r="76" spans="3:4" ht="15" hidden="1" customHeight="1"/>
    <row r="77" spans="3:4" ht="15" hidden="1" customHeight="1"/>
    <row r="78" spans="3:4" ht="15" hidden="1" customHeight="1"/>
    <row r="79" spans="3:4" ht="15" hidden="1" customHeight="1"/>
    <row r="80" spans="3:4" ht="15" hidden="1" customHeight="1"/>
    <row r="81" ht="15" hidden="1" customHeight="1"/>
    <row r="82" ht="15" hidden="1" customHeight="1"/>
    <row r="84" ht="15" hidden="1" customHeight="1"/>
    <row r="85" ht="15" hidden="1" customHeight="1"/>
    <row r="86" ht="15" hidden="1" customHeight="1"/>
  </sheetData>
  <mergeCells count="9">
    <mergeCell ref="A4:G4"/>
    <mergeCell ref="A5:G5"/>
    <mergeCell ref="A2:G2"/>
    <mergeCell ref="A3:G3"/>
    <mergeCell ref="A7:B9"/>
    <mergeCell ref="D7:D8"/>
    <mergeCell ref="E7:E8"/>
    <mergeCell ref="G7:G8"/>
    <mergeCell ref="A64:B6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56"/>
  <sheetViews>
    <sheetView workbookViewId="0">
      <selection activeCell="C13" sqref="C13"/>
    </sheetView>
  </sheetViews>
  <sheetFormatPr baseColWidth="10" defaultRowHeight="15"/>
  <cols>
    <col min="1" max="1" width="42.85546875" style="3" customWidth="1"/>
    <col min="2" max="2" width="15.42578125" customWidth="1"/>
    <col min="3" max="3" width="26.42578125" customWidth="1"/>
    <col min="4" max="6" width="15.42578125" customWidth="1"/>
    <col min="7" max="7" width="17.140625" customWidth="1"/>
    <col min="8" max="8" width="15.42578125" customWidth="1"/>
    <col min="9" max="9" width="17.28515625" customWidth="1"/>
    <col min="10" max="10" width="15.42578125" customWidth="1"/>
    <col min="257" max="257" width="42.85546875" customWidth="1"/>
    <col min="258" max="258" width="15.42578125" customWidth="1"/>
    <col min="259" max="259" width="26.42578125" customWidth="1"/>
    <col min="260" max="262" width="15.42578125" customWidth="1"/>
    <col min="263" max="263" width="17.140625" customWidth="1"/>
    <col min="264" max="264" width="15.42578125" customWidth="1"/>
    <col min="265" max="265" width="17.28515625" customWidth="1"/>
    <col min="266" max="266" width="15.42578125" customWidth="1"/>
    <col min="513" max="513" width="42.85546875" customWidth="1"/>
    <col min="514" max="514" width="15.42578125" customWidth="1"/>
    <col min="515" max="515" width="26.42578125" customWidth="1"/>
    <col min="516" max="518" width="15.42578125" customWidth="1"/>
    <col min="519" max="519" width="17.140625" customWidth="1"/>
    <col min="520" max="520" width="15.42578125" customWidth="1"/>
    <col min="521" max="521" width="17.28515625" customWidth="1"/>
    <col min="522" max="522" width="15.42578125" customWidth="1"/>
    <col min="769" max="769" width="42.85546875" customWidth="1"/>
    <col min="770" max="770" width="15.42578125" customWidth="1"/>
    <col min="771" max="771" width="26.42578125" customWidth="1"/>
    <col min="772" max="774" width="15.42578125" customWidth="1"/>
    <col min="775" max="775" width="17.140625" customWidth="1"/>
    <col min="776" max="776" width="15.42578125" customWidth="1"/>
    <col min="777" max="777" width="17.28515625" customWidth="1"/>
    <col min="778" max="778" width="15.42578125" customWidth="1"/>
    <col min="1025" max="1025" width="42.85546875" customWidth="1"/>
    <col min="1026" max="1026" width="15.42578125" customWidth="1"/>
    <col min="1027" max="1027" width="26.42578125" customWidth="1"/>
    <col min="1028" max="1030" width="15.42578125" customWidth="1"/>
    <col min="1031" max="1031" width="17.140625" customWidth="1"/>
    <col min="1032" max="1032" width="15.42578125" customWidth="1"/>
    <col min="1033" max="1033" width="17.28515625" customWidth="1"/>
    <col min="1034" max="1034" width="15.42578125" customWidth="1"/>
    <col min="1281" max="1281" width="42.85546875" customWidth="1"/>
    <col min="1282" max="1282" width="15.42578125" customWidth="1"/>
    <col min="1283" max="1283" width="26.42578125" customWidth="1"/>
    <col min="1284" max="1286" width="15.42578125" customWidth="1"/>
    <col min="1287" max="1287" width="17.140625" customWidth="1"/>
    <col min="1288" max="1288" width="15.42578125" customWidth="1"/>
    <col min="1289" max="1289" width="17.28515625" customWidth="1"/>
    <col min="1290" max="1290" width="15.42578125" customWidth="1"/>
    <col min="1537" max="1537" width="42.85546875" customWidth="1"/>
    <col min="1538" max="1538" width="15.42578125" customWidth="1"/>
    <col min="1539" max="1539" width="26.42578125" customWidth="1"/>
    <col min="1540" max="1542" width="15.42578125" customWidth="1"/>
    <col min="1543" max="1543" width="17.140625" customWidth="1"/>
    <col min="1544" max="1544" width="15.42578125" customWidth="1"/>
    <col min="1545" max="1545" width="17.28515625" customWidth="1"/>
    <col min="1546" max="1546" width="15.42578125" customWidth="1"/>
    <col min="1793" max="1793" width="42.85546875" customWidth="1"/>
    <col min="1794" max="1794" width="15.42578125" customWidth="1"/>
    <col min="1795" max="1795" width="26.42578125" customWidth="1"/>
    <col min="1796" max="1798" width="15.42578125" customWidth="1"/>
    <col min="1799" max="1799" width="17.140625" customWidth="1"/>
    <col min="1800" max="1800" width="15.42578125" customWidth="1"/>
    <col min="1801" max="1801" width="17.28515625" customWidth="1"/>
    <col min="1802" max="1802" width="15.42578125" customWidth="1"/>
    <col min="2049" max="2049" width="42.85546875" customWidth="1"/>
    <col min="2050" max="2050" width="15.42578125" customWidth="1"/>
    <col min="2051" max="2051" width="26.42578125" customWidth="1"/>
    <col min="2052" max="2054" width="15.42578125" customWidth="1"/>
    <col min="2055" max="2055" width="17.140625" customWidth="1"/>
    <col min="2056" max="2056" width="15.42578125" customWidth="1"/>
    <col min="2057" max="2057" width="17.28515625" customWidth="1"/>
    <col min="2058" max="2058" width="15.42578125" customWidth="1"/>
    <col min="2305" max="2305" width="42.85546875" customWidth="1"/>
    <col min="2306" max="2306" width="15.42578125" customWidth="1"/>
    <col min="2307" max="2307" width="26.42578125" customWidth="1"/>
    <col min="2308" max="2310" width="15.42578125" customWidth="1"/>
    <col min="2311" max="2311" width="17.140625" customWidth="1"/>
    <col min="2312" max="2312" width="15.42578125" customWidth="1"/>
    <col min="2313" max="2313" width="17.28515625" customWidth="1"/>
    <col min="2314" max="2314" width="15.42578125" customWidth="1"/>
    <col min="2561" max="2561" width="42.85546875" customWidth="1"/>
    <col min="2562" max="2562" width="15.42578125" customWidth="1"/>
    <col min="2563" max="2563" width="26.42578125" customWidth="1"/>
    <col min="2564" max="2566" width="15.42578125" customWidth="1"/>
    <col min="2567" max="2567" width="17.140625" customWidth="1"/>
    <col min="2568" max="2568" width="15.42578125" customWidth="1"/>
    <col min="2569" max="2569" width="17.28515625" customWidth="1"/>
    <col min="2570" max="2570" width="15.42578125" customWidth="1"/>
    <col min="2817" max="2817" width="42.85546875" customWidth="1"/>
    <col min="2818" max="2818" width="15.42578125" customWidth="1"/>
    <col min="2819" max="2819" width="26.42578125" customWidth="1"/>
    <col min="2820" max="2822" width="15.42578125" customWidth="1"/>
    <col min="2823" max="2823" width="17.140625" customWidth="1"/>
    <col min="2824" max="2824" width="15.42578125" customWidth="1"/>
    <col min="2825" max="2825" width="17.28515625" customWidth="1"/>
    <col min="2826" max="2826" width="15.42578125" customWidth="1"/>
    <col min="3073" max="3073" width="42.85546875" customWidth="1"/>
    <col min="3074" max="3074" width="15.42578125" customWidth="1"/>
    <col min="3075" max="3075" width="26.42578125" customWidth="1"/>
    <col min="3076" max="3078" width="15.42578125" customWidth="1"/>
    <col min="3079" max="3079" width="17.140625" customWidth="1"/>
    <col min="3080" max="3080" width="15.42578125" customWidth="1"/>
    <col min="3081" max="3081" width="17.28515625" customWidth="1"/>
    <col min="3082" max="3082" width="15.42578125" customWidth="1"/>
    <col min="3329" max="3329" width="42.85546875" customWidth="1"/>
    <col min="3330" max="3330" width="15.42578125" customWidth="1"/>
    <col min="3331" max="3331" width="26.42578125" customWidth="1"/>
    <col min="3332" max="3334" width="15.42578125" customWidth="1"/>
    <col min="3335" max="3335" width="17.140625" customWidth="1"/>
    <col min="3336" max="3336" width="15.42578125" customWidth="1"/>
    <col min="3337" max="3337" width="17.28515625" customWidth="1"/>
    <col min="3338" max="3338" width="15.42578125" customWidth="1"/>
    <col min="3585" max="3585" width="42.85546875" customWidth="1"/>
    <col min="3586" max="3586" width="15.42578125" customWidth="1"/>
    <col min="3587" max="3587" width="26.42578125" customWidth="1"/>
    <col min="3588" max="3590" width="15.42578125" customWidth="1"/>
    <col min="3591" max="3591" width="17.140625" customWidth="1"/>
    <col min="3592" max="3592" width="15.42578125" customWidth="1"/>
    <col min="3593" max="3593" width="17.28515625" customWidth="1"/>
    <col min="3594" max="3594" width="15.42578125" customWidth="1"/>
    <col min="3841" max="3841" width="42.85546875" customWidth="1"/>
    <col min="3842" max="3842" width="15.42578125" customWidth="1"/>
    <col min="3843" max="3843" width="26.42578125" customWidth="1"/>
    <col min="3844" max="3846" width="15.42578125" customWidth="1"/>
    <col min="3847" max="3847" width="17.140625" customWidth="1"/>
    <col min="3848" max="3848" width="15.42578125" customWidth="1"/>
    <col min="3849" max="3849" width="17.28515625" customWidth="1"/>
    <col min="3850" max="3850" width="15.42578125" customWidth="1"/>
    <col min="4097" max="4097" width="42.85546875" customWidth="1"/>
    <col min="4098" max="4098" width="15.42578125" customWidth="1"/>
    <col min="4099" max="4099" width="26.42578125" customWidth="1"/>
    <col min="4100" max="4102" width="15.42578125" customWidth="1"/>
    <col min="4103" max="4103" width="17.140625" customWidth="1"/>
    <col min="4104" max="4104" width="15.42578125" customWidth="1"/>
    <col min="4105" max="4105" width="17.28515625" customWidth="1"/>
    <col min="4106" max="4106" width="15.42578125" customWidth="1"/>
    <col min="4353" max="4353" width="42.85546875" customWidth="1"/>
    <col min="4354" max="4354" width="15.42578125" customWidth="1"/>
    <col min="4355" max="4355" width="26.42578125" customWidth="1"/>
    <col min="4356" max="4358" width="15.42578125" customWidth="1"/>
    <col min="4359" max="4359" width="17.140625" customWidth="1"/>
    <col min="4360" max="4360" width="15.42578125" customWidth="1"/>
    <col min="4361" max="4361" width="17.28515625" customWidth="1"/>
    <col min="4362" max="4362" width="15.42578125" customWidth="1"/>
    <col min="4609" max="4609" width="42.85546875" customWidth="1"/>
    <col min="4610" max="4610" width="15.42578125" customWidth="1"/>
    <col min="4611" max="4611" width="26.42578125" customWidth="1"/>
    <col min="4612" max="4614" width="15.42578125" customWidth="1"/>
    <col min="4615" max="4615" width="17.140625" customWidth="1"/>
    <col min="4616" max="4616" width="15.42578125" customWidth="1"/>
    <col min="4617" max="4617" width="17.28515625" customWidth="1"/>
    <col min="4618" max="4618" width="15.42578125" customWidth="1"/>
    <col min="4865" max="4865" width="42.85546875" customWidth="1"/>
    <col min="4866" max="4866" width="15.42578125" customWidth="1"/>
    <col min="4867" max="4867" width="26.42578125" customWidth="1"/>
    <col min="4868" max="4870" width="15.42578125" customWidth="1"/>
    <col min="4871" max="4871" width="17.140625" customWidth="1"/>
    <col min="4872" max="4872" width="15.42578125" customWidth="1"/>
    <col min="4873" max="4873" width="17.28515625" customWidth="1"/>
    <col min="4874" max="4874" width="15.42578125" customWidth="1"/>
    <col min="5121" max="5121" width="42.85546875" customWidth="1"/>
    <col min="5122" max="5122" width="15.42578125" customWidth="1"/>
    <col min="5123" max="5123" width="26.42578125" customWidth="1"/>
    <col min="5124" max="5126" width="15.42578125" customWidth="1"/>
    <col min="5127" max="5127" width="17.140625" customWidth="1"/>
    <col min="5128" max="5128" width="15.42578125" customWidth="1"/>
    <col min="5129" max="5129" width="17.28515625" customWidth="1"/>
    <col min="5130" max="5130" width="15.42578125" customWidth="1"/>
    <col min="5377" max="5377" width="42.85546875" customWidth="1"/>
    <col min="5378" max="5378" width="15.42578125" customWidth="1"/>
    <col min="5379" max="5379" width="26.42578125" customWidth="1"/>
    <col min="5380" max="5382" width="15.42578125" customWidth="1"/>
    <col min="5383" max="5383" width="17.140625" customWidth="1"/>
    <col min="5384" max="5384" width="15.42578125" customWidth="1"/>
    <col min="5385" max="5385" width="17.28515625" customWidth="1"/>
    <col min="5386" max="5386" width="15.42578125" customWidth="1"/>
    <col min="5633" max="5633" width="42.85546875" customWidth="1"/>
    <col min="5634" max="5634" width="15.42578125" customWidth="1"/>
    <col min="5635" max="5635" width="26.42578125" customWidth="1"/>
    <col min="5636" max="5638" width="15.42578125" customWidth="1"/>
    <col min="5639" max="5639" width="17.140625" customWidth="1"/>
    <col min="5640" max="5640" width="15.42578125" customWidth="1"/>
    <col min="5641" max="5641" width="17.28515625" customWidth="1"/>
    <col min="5642" max="5642" width="15.42578125" customWidth="1"/>
    <col min="5889" max="5889" width="42.85546875" customWidth="1"/>
    <col min="5890" max="5890" width="15.42578125" customWidth="1"/>
    <col min="5891" max="5891" width="26.42578125" customWidth="1"/>
    <col min="5892" max="5894" width="15.42578125" customWidth="1"/>
    <col min="5895" max="5895" width="17.140625" customWidth="1"/>
    <col min="5896" max="5896" width="15.42578125" customWidth="1"/>
    <col min="5897" max="5897" width="17.28515625" customWidth="1"/>
    <col min="5898" max="5898" width="15.42578125" customWidth="1"/>
    <col min="6145" max="6145" width="42.85546875" customWidth="1"/>
    <col min="6146" max="6146" width="15.42578125" customWidth="1"/>
    <col min="6147" max="6147" width="26.42578125" customWidth="1"/>
    <col min="6148" max="6150" width="15.42578125" customWidth="1"/>
    <col min="6151" max="6151" width="17.140625" customWidth="1"/>
    <col min="6152" max="6152" width="15.42578125" customWidth="1"/>
    <col min="6153" max="6153" width="17.28515625" customWidth="1"/>
    <col min="6154" max="6154" width="15.42578125" customWidth="1"/>
    <col min="6401" max="6401" width="42.85546875" customWidth="1"/>
    <col min="6402" max="6402" width="15.42578125" customWidth="1"/>
    <col min="6403" max="6403" width="26.42578125" customWidth="1"/>
    <col min="6404" max="6406" width="15.42578125" customWidth="1"/>
    <col min="6407" max="6407" width="17.140625" customWidth="1"/>
    <col min="6408" max="6408" width="15.42578125" customWidth="1"/>
    <col min="6409" max="6409" width="17.28515625" customWidth="1"/>
    <col min="6410" max="6410" width="15.42578125" customWidth="1"/>
    <col min="6657" max="6657" width="42.85546875" customWidth="1"/>
    <col min="6658" max="6658" width="15.42578125" customWidth="1"/>
    <col min="6659" max="6659" width="26.42578125" customWidth="1"/>
    <col min="6660" max="6662" width="15.42578125" customWidth="1"/>
    <col min="6663" max="6663" width="17.140625" customWidth="1"/>
    <col min="6664" max="6664" width="15.42578125" customWidth="1"/>
    <col min="6665" max="6665" width="17.28515625" customWidth="1"/>
    <col min="6666" max="6666" width="15.42578125" customWidth="1"/>
    <col min="6913" max="6913" width="42.85546875" customWidth="1"/>
    <col min="6914" max="6914" width="15.42578125" customWidth="1"/>
    <col min="6915" max="6915" width="26.42578125" customWidth="1"/>
    <col min="6916" max="6918" width="15.42578125" customWidth="1"/>
    <col min="6919" max="6919" width="17.140625" customWidth="1"/>
    <col min="6920" max="6920" width="15.42578125" customWidth="1"/>
    <col min="6921" max="6921" width="17.28515625" customWidth="1"/>
    <col min="6922" max="6922" width="15.42578125" customWidth="1"/>
    <col min="7169" max="7169" width="42.85546875" customWidth="1"/>
    <col min="7170" max="7170" width="15.42578125" customWidth="1"/>
    <col min="7171" max="7171" width="26.42578125" customWidth="1"/>
    <col min="7172" max="7174" width="15.42578125" customWidth="1"/>
    <col min="7175" max="7175" width="17.140625" customWidth="1"/>
    <col min="7176" max="7176" width="15.42578125" customWidth="1"/>
    <col min="7177" max="7177" width="17.28515625" customWidth="1"/>
    <col min="7178" max="7178" width="15.42578125" customWidth="1"/>
    <col min="7425" max="7425" width="42.85546875" customWidth="1"/>
    <col min="7426" max="7426" width="15.42578125" customWidth="1"/>
    <col min="7427" max="7427" width="26.42578125" customWidth="1"/>
    <col min="7428" max="7430" width="15.42578125" customWidth="1"/>
    <col min="7431" max="7431" width="17.140625" customWidth="1"/>
    <col min="7432" max="7432" width="15.42578125" customWidth="1"/>
    <col min="7433" max="7433" width="17.28515625" customWidth="1"/>
    <col min="7434" max="7434" width="15.42578125" customWidth="1"/>
    <col min="7681" max="7681" width="42.85546875" customWidth="1"/>
    <col min="7682" max="7682" width="15.42578125" customWidth="1"/>
    <col min="7683" max="7683" width="26.42578125" customWidth="1"/>
    <col min="7684" max="7686" width="15.42578125" customWidth="1"/>
    <col min="7687" max="7687" width="17.140625" customWidth="1"/>
    <col min="7688" max="7688" width="15.42578125" customWidth="1"/>
    <col min="7689" max="7689" width="17.28515625" customWidth="1"/>
    <col min="7690" max="7690" width="15.42578125" customWidth="1"/>
    <col min="7937" max="7937" width="42.85546875" customWidth="1"/>
    <col min="7938" max="7938" width="15.42578125" customWidth="1"/>
    <col min="7939" max="7939" width="26.42578125" customWidth="1"/>
    <col min="7940" max="7942" width="15.42578125" customWidth="1"/>
    <col min="7943" max="7943" width="17.140625" customWidth="1"/>
    <col min="7944" max="7944" width="15.42578125" customWidth="1"/>
    <col min="7945" max="7945" width="17.28515625" customWidth="1"/>
    <col min="7946" max="7946" width="15.42578125" customWidth="1"/>
    <col min="8193" max="8193" width="42.85546875" customWidth="1"/>
    <col min="8194" max="8194" width="15.42578125" customWidth="1"/>
    <col min="8195" max="8195" width="26.42578125" customWidth="1"/>
    <col min="8196" max="8198" width="15.42578125" customWidth="1"/>
    <col min="8199" max="8199" width="17.140625" customWidth="1"/>
    <col min="8200" max="8200" width="15.42578125" customWidth="1"/>
    <col min="8201" max="8201" width="17.28515625" customWidth="1"/>
    <col min="8202" max="8202" width="15.42578125" customWidth="1"/>
    <col min="8449" max="8449" width="42.85546875" customWidth="1"/>
    <col min="8450" max="8450" width="15.42578125" customWidth="1"/>
    <col min="8451" max="8451" width="26.42578125" customWidth="1"/>
    <col min="8452" max="8454" width="15.42578125" customWidth="1"/>
    <col min="8455" max="8455" width="17.140625" customWidth="1"/>
    <col min="8456" max="8456" width="15.42578125" customWidth="1"/>
    <col min="8457" max="8457" width="17.28515625" customWidth="1"/>
    <col min="8458" max="8458" width="15.42578125" customWidth="1"/>
    <col min="8705" max="8705" width="42.85546875" customWidth="1"/>
    <col min="8706" max="8706" width="15.42578125" customWidth="1"/>
    <col min="8707" max="8707" width="26.42578125" customWidth="1"/>
    <col min="8708" max="8710" width="15.42578125" customWidth="1"/>
    <col min="8711" max="8711" width="17.140625" customWidth="1"/>
    <col min="8712" max="8712" width="15.42578125" customWidth="1"/>
    <col min="8713" max="8713" width="17.28515625" customWidth="1"/>
    <col min="8714" max="8714" width="15.42578125" customWidth="1"/>
    <col min="8961" max="8961" width="42.85546875" customWidth="1"/>
    <col min="8962" max="8962" width="15.42578125" customWidth="1"/>
    <col min="8963" max="8963" width="26.42578125" customWidth="1"/>
    <col min="8964" max="8966" width="15.42578125" customWidth="1"/>
    <col min="8967" max="8967" width="17.140625" customWidth="1"/>
    <col min="8968" max="8968" width="15.42578125" customWidth="1"/>
    <col min="8969" max="8969" width="17.28515625" customWidth="1"/>
    <col min="8970" max="8970" width="15.42578125" customWidth="1"/>
    <col min="9217" max="9217" width="42.85546875" customWidth="1"/>
    <col min="9218" max="9218" width="15.42578125" customWidth="1"/>
    <col min="9219" max="9219" width="26.42578125" customWidth="1"/>
    <col min="9220" max="9222" width="15.42578125" customWidth="1"/>
    <col min="9223" max="9223" width="17.140625" customWidth="1"/>
    <col min="9224" max="9224" width="15.42578125" customWidth="1"/>
    <col min="9225" max="9225" width="17.28515625" customWidth="1"/>
    <col min="9226" max="9226" width="15.42578125" customWidth="1"/>
    <col min="9473" max="9473" width="42.85546875" customWidth="1"/>
    <col min="9474" max="9474" width="15.42578125" customWidth="1"/>
    <col min="9475" max="9475" width="26.42578125" customWidth="1"/>
    <col min="9476" max="9478" width="15.42578125" customWidth="1"/>
    <col min="9479" max="9479" width="17.140625" customWidth="1"/>
    <col min="9480" max="9480" width="15.42578125" customWidth="1"/>
    <col min="9481" max="9481" width="17.28515625" customWidth="1"/>
    <col min="9482" max="9482" width="15.42578125" customWidth="1"/>
    <col min="9729" max="9729" width="42.85546875" customWidth="1"/>
    <col min="9730" max="9730" width="15.42578125" customWidth="1"/>
    <col min="9731" max="9731" width="26.42578125" customWidth="1"/>
    <col min="9732" max="9734" width="15.42578125" customWidth="1"/>
    <col min="9735" max="9735" width="17.140625" customWidth="1"/>
    <col min="9736" max="9736" width="15.42578125" customWidth="1"/>
    <col min="9737" max="9737" width="17.28515625" customWidth="1"/>
    <col min="9738" max="9738" width="15.42578125" customWidth="1"/>
    <col min="9985" max="9985" width="42.85546875" customWidth="1"/>
    <col min="9986" max="9986" width="15.42578125" customWidth="1"/>
    <col min="9987" max="9987" width="26.42578125" customWidth="1"/>
    <col min="9988" max="9990" width="15.42578125" customWidth="1"/>
    <col min="9991" max="9991" width="17.140625" customWidth="1"/>
    <col min="9992" max="9992" width="15.42578125" customWidth="1"/>
    <col min="9993" max="9993" width="17.28515625" customWidth="1"/>
    <col min="9994" max="9994" width="15.42578125" customWidth="1"/>
    <col min="10241" max="10241" width="42.85546875" customWidth="1"/>
    <col min="10242" max="10242" width="15.42578125" customWidth="1"/>
    <col min="10243" max="10243" width="26.42578125" customWidth="1"/>
    <col min="10244" max="10246" width="15.42578125" customWidth="1"/>
    <col min="10247" max="10247" width="17.140625" customWidth="1"/>
    <col min="10248" max="10248" width="15.42578125" customWidth="1"/>
    <col min="10249" max="10249" width="17.28515625" customWidth="1"/>
    <col min="10250" max="10250" width="15.42578125" customWidth="1"/>
    <col min="10497" max="10497" width="42.85546875" customWidth="1"/>
    <col min="10498" max="10498" width="15.42578125" customWidth="1"/>
    <col min="10499" max="10499" width="26.42578125" customWidth="1"/>
    <col min="10500" max="10502" width="15.42578125" customWidth="1"/>
    <col min="10503" max="10503" width="17.140625" customWidth="1"/>
    <col min="10504" max="10504" width="15.42578125" customWidth="1"/>
    <col min="10505" max="10505" width="17.28515625" customWidth="1"/>
    <col min="10506" max="10506" width="15.42578125" customWidth="1"/>
    <col min="10753" max="10753" width="42.85546875" customWidth="1"/>
    <col min="10754" max="10754" width="15.42578125" customWidth="1"/>
    <col min="10755" max="10755" width="26.42578125" customWidth="1"/>
    <col min="10756" max="10758" width="15.42578125" customWidth="1"/>
    <col min="10759" max="10759" width="17.140625" customWidth="1"/>
    <col min="10760" max="10760" width="15.42578125" customWidth="1"/>
    <col min="10761" max="10761" width="17.28515625" customWidth="1"/>
    <col min="10762" max="10762" width="15.42578125" customWidth="1"/>
    <col min="11009" max="11009" width="42.85546875" customWidth="1"/>
    <col min="11010" max="11010" width="15.42578125" customWidth="1"/>
    <col min="11011" max="11011" width="26.42578125" customWidth="1"/>
    <col min="11012" max="11014" width="15.42578125" customWidth="1"/>
    <col min="11015" max="11015" width="17.140625" customWidth="1"/>
    <col min="11016" max="11016" width="15.42578125" customWidth="1"/>
    <col min="11017" max="11017" width="17.28515625" customWidth="1"/>
    <col min="11018" max="11018" width="15.42578125" customWidth="1"/>
    <col min="11265" max="11265" width="42.85546875" customWidth="1"/>
    <col min="11266" max="11266" width="15.42578125" customWidth="1"/>
    <col min="11267" max="11267" width="26.42578125" customWidth="1"/>
    <col min="11268" max="11270" width="15.42578125" customWidth="1"/>
    <col min="11271" max="11271" width="17.140625" customWidth="1"/>
    <col min="11272" max="11272" width="15.42578125" customWidth="1"/>
    <col min="11273" max="11273" width="17.28515625" customWidth="1"/>
    <col min="11274" max="11274" width="15.42578125" customWidth="1"/>
    <col min="11521" max="11521" width="42.85546875" customWidth="1"/>
    <col min="11522" max="11522" width="15.42578125" customWidth="1"/>
    <col min="11523" max="11523" width="26.42578125" customWidth="1"/>
    <col min="11524" max="11526" width="15.42578125" customWidth="1"/>
    <col min="11527" max="11527" width="17.140625" customWidth="1"/>
    <col min="11528" max="11528" width="15.42578125" customWidth="1"/>
    <col min="11529" max="11529" width="17.28515625" customWidth="1"/>
    <col min="11530" max="11530" width="15.42578125" customWidth="1"/>
    <col min="11777" max="11777" width="42.85546875" customWidth="1"/>
    <col min="11778" max="11778" width="15.42578125" customWidth="1"/>
    <col min="11779" max="11779" width="26.42578125" customWidth="1"/>
    <col min="11780" max="11782" width="15.42578125" customWidth="1"/>
    <col min="11783" max="11783" width="17.140625" customWidth="1"/>
    <col min="11784" max="11784" width="15.42578125" customWidth="1"/>
    <col min="11785" max="11785" width="17.28515625" customWidth="1"/>
    <col min="11786" max="11786" width="15.42578125" customWidth="1"/>
    <col min="12033" max="12033" width="42.85546875" customWidth="1"/>
    <col min="12034" max="12034" width="15.42578125" customWidth="1"/>
    <col min="12035" max="12035" width="26.42578125" customWidth="1"/>
    <col min="12036" max="12038" width="15.42578125" customWidth="1"/>
    <col min="12039" max="12039" width="17.140625" customWidth="1"/>
    <col min="12040" max="12040" width="15.42578125" customWidth="1"/>
    <col min="12041" max="12041" width="17.28515625" customWidth="1"/>
    <col min="12042" max="12042" width="15.42578125" customWidth="1"/>
    <col min="12289" max="12289" width="42.85546875" customWidth="1"/>
    <col min="12290" max="12290" width="15.42578125" customWidth="1"/>
    <col min="12291" max="12291" width="26.42578125" customWidth="1"/>
    <col min="12292" max="12294" width="15.42578125" customWidth="1"/>
    <col min="12295" max="12295" width="17.140625" customWidth="1"/>
    <col min="12296" max="12296" width="15.42578125" customWidth="1"/>
    <col min="12297" max="12297" width="17.28515625" customWidth="1"/>
    <col min="12298" max="12298" width="15.42578125" customWidth="1"/>
    <col min="12545" max="12545" width="42.85546875" customWidth="1"/>
    <col min="12546" max="12546" width="15.42578125" customWidth="1"/>
    <col min="12547" max="12547" width="26.42578125" customWidth="1"/>
    <col min="12548" max="12550" width="15.42578125" customWidth="1"/>
    <col min="12551" max="12551" width="17.140625" customWidth="1"/>
    <col min="12552" max="12552" width="15.42578125" customWidth="1"/>
    <col min="12553" max="12553" width="17.28515625" customWidth="1"/>
    <col min="12554" max="12554" width="15.42578125" customWidth="1"/>
    <col min="12801" max="12801" width="42.85546875" customWidth="1"/>
    <col min="12802" max="12802" width="15.42578125" customWidth="1"/>
    <col min="12803" max="12803" width="26.42578125" customWidth="1"/>
    <col min="12804" max="12806" width="15.42578125" customWidth="1"/>
    <col min="12807" max="12807" width="17.140625" customWidth="1"/>
    <col min="12808" max="12808" width="15.42578125" customWidth="1"/>
    <col min="12809" max="12809" width="17.28515625" customWidth="1"/>
    <col min="12810" max="12810" width="15.42578125" customWidth="1"/>
    <col min="13057" max="13057" width="42.85546875" customWidth="1"/>
    <col min="13058" max="13058" width="15.42578125" customWidth="1"/>
    <col min="13059" max="13059" width="26.42578125" customWidth="1"/>
    <col min="13060" max="13062" width="15.42578125" customWidth="1"/>
    <col min="13063" max="13063" width="17.140625" customWidth="1"/>
    <col min="13064" max="13064" width="15.42578125" customWidth="1"/>
    <col min="13065" max="13065" width="17.28515625" customWidth="1"/>
    <col min="13066" max="13066" width="15.42578125" customWidth="1"/>
    <col min="13313" max="13313" width="42.85546875" customWidth="1"/>
    <col min="13314" max="13314" width="15.42578125" customWidth="1"/>
    <col min="13315" max="13315" width="26.42578125" customWidth="1"/>
    <col min="13316" max="13318" width="15.42578125" customWidth="1"/>
    <col min="13319" max="13319" width="17.140625" customWidth="1"/>
    <col min="13320" max="13320" width="15.42578125" customWidth="1"/>
    <col min="13321" max="13321" width="17.28515625" customWidth="1"/>
    <col min="13322" max="13322" width="15.42578125" customWidth="1"/>
    <col min="13569" max="13569" width="42.85546875" customWidth="1"/>
    <col min="13570" max="13570" width="15.42578125" customWidth="1"/>
    <col min="13571" max="13571" width="26.42578125" customWidth="1"/>
    <col min="13572" max="13574" width="15.42578125" customWidth="1"/>
    <col min="13575" max="13575" width="17.140625" customWidth="1"/>
    <col min="13576" max="13576" width="15.42578125" customWidth="1"/>
    <col min="13577" max="13577" width="17.28515625" customWidth="1"/>
    <col min="13578" max="13578" width="15.42578125" customWidth="1"/>
    <col min="13825" max="13825" width="42.85546875" customWidth="1"/>
    <col min="13826" max="13826" width="15.42578125" customWidth="1"/>
    <col min="13827" max="13827" width="26.42578125" customWidth="1"/>
    <col min="13828" max="13830" width="15.42578125" customWidth="1"/>
    <col min="13831" max="13831" width="17.140625" customWidth="1"/>
    <col min="13832" max="13832" width="15.42578125" customWidth="1"/>
    <col min="13833" max="13833" width="17.28515625" customWidth="1"/>
    <col min="13834" max="13834" width="15.42578125" customWidth="1"/>
    <col min="14081" max="14081" width="42.85546875" customWidth="1"/>
    <col min="14082" max="14082" width="15.42578125" customWidth="1"/>
    <col min="14083" max="14083" width="26.42578125" customWidth="1"/>
    <col min="14084" max="14086" width="15.42578125" customWidth="1"/>
    <col min="14087" max="14087" width="17.140625" customWidth="1"/>
    <col min="14088" max="14088" width="15.42578125" customWidth="1"/>
    <col min="14089" max="14089" width="17.28515625" customWidth="1"/>
    <col min="14090" max="14090" width="15.42578125" customWidth="1"/>
    <col min="14337" max="14337" width="42.85546875" customWidth="1"/>
    <col min="14338" max="14338" width="15.42578125" customWidth="1"/>
    <col min="14339" max="14339" width="26.42578125" customWidth="1"/>
    <col min="14340" max="14342" width="15.42578125" customWidth="1"/>
    <col min="14343" max="14343" width="17.140625" customWidth="1"/>
    <col min="14344" max="14344" width="15.42578125" customWidth="1"/>
    <col min="14345" max="14345" width="17.28515625" customWidth="1"/>
    <col min="14346" max="14346" width="15.42578125" customWidth="1"/>
    <col min="14593" max="14593" width="42.85546875" customWidth="1"/>
    <col min="14594" max="14594" width="15.42578125" customWidth="1"/>
    <col min="14595" max="14595" width="26.42578125" customWidth="1"/>
    <col min="14596" max="14598" width="15.42578125" customWidth="1"/>
    <col min="14599" max="14599" width="17.140625" customWidth="1"/>
    <col min="14600" max="14600" width="15.42578125" customWidth="1"/>
    <col min="14601" max="14601" width="17.28515625" customWidth="1"/>
    <col min="14602" max="14602" width="15.42578125" customWidth="1"/>
    <col min="14849" max="14849" width="42.85546875" customWidth="1"/>
    <col min="14850" max="14850" width="15.42578125" customWidth="1"/>
    <col min="14851" max="14851" width="26.42578125" customWidth="1"/>
    <col min="14852" max="14854" width="15.42578125" customWidth="1"/>
    <col min="14855" max="14855" width="17.140625" customWidth="1"/>
    <col min="14856" max="14856" width="15.42578125" customWidth="1"/>
    <col min="14857" max="14857" width="17.28515625" customWidth="1"/>
    <col min="14858" max="14858" width="15.42578125" customWidth="1"/>
    <col min="15105" max="15105" width="42.85546875" customWidth="1"/>
    <col min="15106" max="15106" width="15.42578125" customWidth="1"/>
    <col min="15107" max="15107" width="26.42578125" customWidth="1"/>
    <col min="15108" max="15110" width="15.42578125" customWidth="1"/>
    <col min="15111" max="15111" width="17.140625" customWidth="1"/>
    <col min="15112" max="15112" width="15.42578125" customWidth="1"/>
    <col min="15113" max="15113" width="17.28515625" customWidth="1"/>
    <col min="15114" max="15114" width="15.42578125" customWidth="1"/>
    <col min="15361" max="15361" width="42.85546875" customWidth="1"/>
    <col min="15362" max="15362" width="15.42578125" customWidth="1"/>
    <col min="15363" max="15363" width="26.42578125" customWidth="1"/>
    <col min="15364" max="15366" width="15.42578125" customWidth="1"/>
    <col min="15367" max="15367" width="17.140625" customWidth="1"/>
    <col min="15368" max="15368" width="15.42578125" customWidth="1"/>
    <col min="15369" max="15369" width="17.28515625" customWidth="1"/>
    <col min="15370" max="15370" width="15.42578125" customWidth="1"/>
    <col min="15617" max="15617" width="42.85546875" customWidth="1"/>
    <col min="15618" max="15618" width="15.42578125" customWidth="1"/>
    <col min="15619" max="15619" width="26.42578125" customWidth="1"/>
    <col min="15620" max="15622" width="15.42578125" customWidth="1"/>
    <col min="15623" max="15623" width="17.140625" customWidth="1"/>
    <col min="15624" max="15624" width="15.42578125" customWidth="1"/>
    <col min="15625" max="15625" width="17.28515625" customWidth="1"/>
    <col min="15626" max="15626" width="15.42578125" customWidth="1"/>
    <col min="15873" max="15873" width="42.85546875" customWidth="1"/>
    <col min="15874" max="15874" width="15.42578125" customWidth="1"/>
    <col min="15875" max="15875" width="26.42578125" customWidth="1"/>
    <col min="15876" max="15878" width="15.42578125" customWidth="1"/>
    <col min="15879" max="15879" width="17.140625" customWidth="1"/>
    <col min="15880" max="15880" width="15.42578125" customWidth="1"/>
    <col min="15881" max="15881" width="17.28515625" customWidth="1"/>
    <col min="15882" max="15882" width="15.42578125" customWidth="1"/>
    <col min="16129" max="16129" width="42.85546875" customWidth="1"/>
    <col min="16130" max="16130" width="15.42578125" customWidth="1"/>
    <col min="16131" max="16131" width="26.42578125" customWidth="1"/>
    <col min="16132" max="16134" width="15.42578125" customWidth="1"/>
    <col min="16135" max="16135" width="17.140625" customWidth="1"/>
    <col min="16136" max="16136" width="15.42578125" customWidth="1"/>
    <col min="16137" max="16137" width="17.28515625" customWidth="1"/>
    <col min="16138" max="16138" width="15.42578125" customWidth="1"/>
  </cols>
  <sheetData>
    <row r="3" spans="1:10" ht="15.75">
      <c r="A3" s="199" t="s">
        <v>0</v>
      </c>
      <c r="B3" s="199"/>
      <c r="C3" s="199"/>
      <c r="D3" s="199"/>
      <c r="E3" s="199"/>
      <c r="F3" s="199"/>
      <c r="G3" s="199"/>
      <c r="H3" s="199"/>
      <c r="I3" s="199"/>
      <c r="J3" s="199"/>
    </row>
    <row r="4" spans="1:10" ht="15.75">
      <c r="A4" s="199" t="s">
        <v>1</v>
      </c>
      <c r="B4" s="199"/>
      <c r="C4" s="199"/>
      <c r="D4" s="199"/>
      <c r="E4" s="199"/>
      <c r="F4" s="199"/>
      <c r="G4" s="199"/>
      <c r="H4" s="199"/>
      <c r="I4" s="199"/>
      <c r="J4" s="199"/>
    </row>
    <row r="5" spans="1:10" ht="15.75">
      <c r="A5" s="199" t="s">
        <v>380</v>
      </c>
      <c r="B5" s="199"/>
      <c r="C5" s="199"/>
      <c r="D5" s="199"/>
      <c r="E5" s="199"/>
      <c r="F5" s="199"/>
      <c r="G5" s="199"/>
      <c r="H5" s="199"/>
      <c r="I5" s="199"/>
      <c r="J5" s="199"/>
    </row>
    <row r="6" spans="1:10" s="1" customFormat="1" ht="15.75">
      <c r="A6" s="201" t="s">
        <v>415</v>
      </c>
      <c r="B6" s="201"/>
      <c r="C6" s="201"/>
      <c r="D6" s="201"/>
      <c r="E6" s="201"/>
      <c r="F6" s="201"/>
      <c r="G6" s="201"/>
      <c r="H6" s="201"/>
      <c r="I6" s="201"/>
      <c r="J6" s="201"/>
    </row>
    <row r="7" spans="1:10" s="1" customFormat="1" ht="15.75">
      <c r="A7" s="201" t="s">
        <v>344</v>
      </c>
      <c r="B7" s="201"/>
      <c r="C7" s="201"/>
      <c r="D7" s="201"/>
      <c r="E7" s="201"/>
      <c r="F7" s="201"/>
      <c r="G7" s="201"/>
      <c r="H7" s="201"/>
      <c r="I7" s="201"/>
      <c r="J7" s="201"/>
    </row>
    <row r="8" spans="1:10" s="1" customFormat="1">
      <c r="A8" s="3"/>
    </row>
    <row r="9" spans="1:10" s="3" customFormat="1" ht="19.5" customHeight="1">
      <c r="A9" s="197" t="s">
        <v>345</v>
      </c>
      <c r="B9" s="197" t="s">
        <v>346</v>
      </c>
      <c r="C9" s="197" t="s">
        <v>347</v>
      </c>
      <c r="D9" s="197" t="s">
        <v>348</v>
      </c>
      <c r="E9" s="197" t="s">
        <v>349</v>
      </c>
      <c r="F9" s="197"/>
      <c r="G9" s="197"/>
      <c r="H9" s="197" t="s">
        <v>350</v>
      </c>
      <c r="I9" s="197" t="s">
        <v>351</v>
      </c>
      <c r="J9" s="197" t="s">
        <v>352</v>
      </c>
    </row>
    <row r="10" spans="1:10" s="3" customFormat="1" ht="16.5" customHeight="1">
      <c r="A10" s="198"/>
      <c r="B10" s="198"/>
      <c r="C10" s="198"/>
      <c r="D10" s="198"/>
      <c r="E10" s="197" t="s">
        <v>353</v>
      </c>
      <c r="F10" s="197"/>
      <c r="G10" s="197"/>
      <c r="H10" s="198"/>
      <c r="I10" s="198"/>
      <c r="J10" s="198"/>
    </row>
    <row r="11" spans="1:10" s="3" customFormat="1" ht="60">
      <c r="A11" s="198"/>
      <c r="B11" s="198"/>
      <c r="C11" s="198"/>
      <c r="D11" s="198"/>
      <c r="E11" s="132" t="s">
        <v>354</v>
      </c>
      <c r="F11" s="132" t="s">
        <v>355</v>
      </c>
      <c r="G11" s="132" t="s">
        <v>356</v>
      </c>
      <c r="H11" s="198"/>
      <c r="I11" s="198"/>
      <c r="J11" s="198"/>
    </row>
    <row r="12" spans="1:10">
      <c r="A12" s="133"/>
      <c r="B12" s="124"/>
      <c r="C12" s="124"/>
      <c r="D12" s="124"/>
      <c r="E12" s="124"/>
      <c r="F12" s="124"/>
      <c r="G12" s="124"/>
      <c r="H12" s="124"/>
      <c r="I12" s="124"/>
      <c r="J12" s="124"/>
    </row>
    <row r="13" spans="1:10">
      <c r="A13" s="133" t="s">
        <v>357</v>
      </c>
      <c r="B13" s="124"/>
      <c r="C13" s="124"/>
      <c r="D13" s="124"/>
      <c r="E13" s="124"/>
      <c r="F13" s="124"/>
      <c r="G13" s="124"/>
      <c r="H13" s="124"/>
      <c r="I13" s="124"/>
      <c r="J13" s="124"/>
    </row>
    <row r="14" spans="1:10">
      <c r="A14" s="134" t="s">
        <v>358</v>
      </c>
      <c r="B14" s="124"/>
      <c r="C14" s="124"/>
      <c r="D14" s="124"/>
      <c r="E14" s="124"/>
      <c r="F14" s="124"/>
      <c r="G14" s="124"/>
      <c r="H14" s="124"/>
      <c r="I14" s="124"/>
      <c r="J14" s="124"/>
    </row>
    <row r="15" spans="1:10">
      <c r="A15" s="135" t="s">
        <v>359</v>
      </c>
      <c r="B15" s="124"/>
      <c r="C15" s="124"/>
      <c r="D15" s="124"/>
      <c r="E15" s="124"/>
      <c r="F15" s="124"/>
      <c r="G15" s="124"/>
      <c r="H15" s="124"/>
      <c r="I15" s="124"/>
      <c r="J15" s="124"/>
    </row>
    <row r="16" spans="1:10">
      <c r="A16" s="134" t="s">
        <v>360</v>
      </c>
      <c r="B16" s="136" t="s">
        <v>361</v>
      </c>
      <c r="C16" s="137" t="s">
        <v>362</v>
      </c>
      <c r="D16" s="124">
        <v>0</v>
      </c>
      <c r="E16" s="124">
        <v>0</v>
      </c>
      <c r="F16" s="124">
        <v>0</v>
      </c>
      <c r="G16" s="124">
        <f>+F16-E16</f>
        <v>0</v>
      </c>
      <c r="H16" s="124">
        <v>0</v>
      </c>
      <c r="I16" s="124">
        <v>0</v>
      </c>
      <c r="J16" s="124">
        <f>+D16+G16+H16</f>
        <v>0</v>
      </c>
    </row>
    <row r="17" spans="1:10">
      <c r="A17" s="138"/>
      <c r="B17" s="136" t="s">
        <v>361</v>
      </c>
      <c r="C17" s="137" t="s">
        <v>363</v>
      </c>
      <c r="D17" s="124">
        <v>7319</v>
      </c>
      <c r="E17" s="124">
        <v>1794</v>
      </c>
      <c r="F17" s="124">
        <v>0</v>
      </c>
      <c r="G17" s="124">
        <f>+F17-E17</f>
        <v>-1794</v>
      </c>
      <c r="H17" s="124">
        <v>0</v>
      </c>
      <c r="I17" s="124">
        <f>((+J17/D17)*100)-100</f>
        <v>-24.511545293072828</v>
      </c>
      <c r="J17" s="124">
        <f>+D17+G17+H17</f>
        <v>5525</v>
      </c>
    </row>
    <row r="18" spans="1:10">
      <c r="A18" s="138"/>
      <c r="B18" s="136" t="s">
        <v>361</v>
      </c>
      <c r="C18" s="139" t="s">
        <v>364</v>
      </c>
      <c r="D18" s="124">
        <v>1586</v>
      </c>
      <c r="E18" s="124">
        <v>389</v>
      </c>
      <c r="F18" s="124">
        <v>0</v>
      </c>
      <c r="G18" s="124">
        <f>+F18-E18</f>
        <v>-389</v>
      </c>
      <c r="H18" s="124">
        <v>0</v>
      </c>
      <c r="I18" s="124">
        <f>((+J18/D18)*100)-100</f>
        <v>-24.527112232030262</v>
      </c>
      <c r="J18" s="124">
        <f>+D18+G18+H18</f>
        <v>1197</v>
      </c>
    </row>
    <row r="19" spans="1:10">
      <c r="A19" s="138"/>
      <c r="B19" s="136" t="s">
        <v>361</v>
      </c>
      <c r="C19" s="139" t="s">
        <v>365</v>
      </c>
      <c r="D19" s="124">
        <v>4189</v>
      </c>
      <c r="E19" s="124">
        <v>1027</v>
      </c>
      <c r="F19" s="124">
        <v>0</v>
      </c>
      <c r="G19" s="124">
        <f>+F19-E19</f>
        <v>-1027</v>
      </c>
      <c r="H19" s="124">
        <v>0</v>
      </c>
      <c r="I19" s="124">
        <f>((+J19/D19)*100)-100</f>
        <v>-24.516591071854847</v>
      </c>
      <c r="J19" s="124">
        <f>+D19+G19+H19</f>
        <v>3162</v>
      </c>
    </row>
    <row r="20" spans="1:10" ht="15" hidden="1" customHeight="1">
      <c r="A20" s="134" t="s">
        <v>366</v>
      </c>
      <c r="B20" s="124"/>
      <c r="C20" s="124"/>
      <c r="D20" s="124"/>
      <c r="E20" s="124"/>
      <c r="F20" s="124"/>
      <c r="G20" s="124"/>
      <c r="H20" s="124"/>
      <c r="I20" s="124"/>
      <c r="J20" s="124"/>
    </row>
    <row r="21" spans="1:10" ht="15" hidden="1" customHeight="1">
      <c r="A21" s="134" t="s">
        <v>367</v>
      </c>
      <c r="B21" s="124"/>
      <c r="C21" s="124"/>
      <c r="D21" s="124"/>
      <c r="E21" s="124"/>
      <c r="F21" s="124"/>
      <c r="G21" s="124"/>
      <c r="H21" s="124"/>
      <c r="I21" s="124"/>
      <c r="J21" s="124"/>
    </row>
    <row r="22" spans="1:10" ht="15" hidden="1" customHeight="1">
      <c r="A22" s="133" t="s">
        <v>70</v>
      </c>
      <c r="B22" s="124"/>
      <c r="C22" s="124"/>
      <c r="D22" s="124"/>
      <c r="E22" s="124"/>
      <c r="F22" s="124"/>
      <c r="G22" s="124"/>
      <c r="H22" s="124"/>
      <c r="I22" s="124"/>
      <c r="J22" s="124"/>
    </row>
    <row r="23" spans="1:10" ht="15" hidden="1" customHeight="1">
      <c r="A23" s="135" t="s">
        <v>368</v>
      </c>
      <c r="B23" s="124"/>
      <c r="C23" s="124"/>
      <c r="D23" s="124"/>
      <c r="E23" s="124"/>
      <c r="F23" s="124"/>
      <c r="G23" s="124"/>
      <c r="H23" s="124"/>
      <c r="I23" s="124"/>
      <c r="J23" s="124"/>
    </row>
    <row r="24" spans="1:10" ht="15" hidden="1" customHeight="1">
      <c r="A24" s="134" t="s">
        <v>369</v>
      </c>
      <c r="B24" s="124"/>
      <c r="C24" s="124"/>
      <c r="D24" s="124"/>
      <c r="E24" s="124"/>
      <c r="F24" s="124"/>
      <c r="G24" s="124"/>
      <c r="H24" s="124"/>
      <c r="I24" s="124"/>
      <c r="J24" s="124"/>
    </row>
    <row r="25" spans="1:10" ht="15" hidden="1" customHeight="1">
      <c r="A25" s="134" t="s">
        <v>370</v>
      </c>
      <c r="B25" s="124"/>
      <c r="C25" s="124"/>
      <c r="D25" s="124"/>
      <c r="E25" s="124"/>
      <c r="F25" s="124"/>
      <c r="G25" s="124"/>
      <c r="H25" s="124"/>
      <c r="I25" s="124"/>
      <c r="J25" s="124"/>
    </row>
    <row r="26" spans="1:10" ht="15" hidden="1" customHeight="1">
      <c r="A26" s="134" t="s">
        <v>371</v>
      </c>
      <c r="B26" s="124"/>
      <c r="C26" s="124"/>
      <c r="D26" s="124"/>
      <c r="E26" s="124"/>
      <c r="F26" s="124"/>
      <c r="G26" s="124"/>
      <c r="H26" s="124"/>
      <c r="I26" s="124"/>
      <c r="J26" s="124"/>
    </row>
    <row r="27" spans="1:10" ht="15" hidden="1" customHeight="1">
      <c r="A27" s="134" t="s">
        <v>366</v>
      </c>
      <c r="B27" s="124"/>
      <c r="C27" s="124"/>
      <c r="D27" s="124"/>
      <c r="E27" s="124"/>
      <c r="F27" s="124"/>
      <c r="G27" s="124"/>
      <c r="H27" s="124"/>
      <c r="I27" s="124"/>
      <c r="J27" s="124"/>
    </row>
    <row r="28" spans="1:10" ht="15" hidden="1" customHeight="1">
      <c r="A28" s="134" t="s">
        <v>372</v>
      </c>
      <c r="B28" s="124"/>
      <c r="C28" s="124"/>
      <c r="D28" s="124"/>
      <c r="E28" s="124"/>
      <c r="F28" s="124"/>
      <c r="G28" s="124"/>
      <c r="H28" s="124"/>
      <c r="I28" s="124"/>
      <c r="J28" s="124"/>
    </row>
    <row r="29" spans="1:10">
      <c r="A29" s="133"/>
      <c r="B29" s="124"/>
      <c r="C29" s="124"/>
      <c r="D29" s="124"/>
      <c r="E29" s="124"/>
      <c r="F29" s="124"/>
      <c r="G29" s="124"/>
      <c r="H29" s="124"/>
      <c r="I29" s="124"/>
      <c r="J29" s="124"/>
    </row>
    <row r="30" spans="1:10">
      <c r="A30" s="140" t="s">
        <v>373</v>
      </c>
      <c r="B30" s="141"/>
      <c r="C30" s="141"/>
      <c r="D30" s="141">
        <v>13094</v>
      </c>
      <c r="E30" s="141">
        <f t="shared" ref="E30:J30" si="0">SUM(E16:E29)</f>
        <v>3210</v>
      </c>
      <c r="F30" s="141">
        <f t="shared" si="0"/>
        <v>0</v>
      </c>
      <c r="G30" s="141">
        <f t="shared" si="0"/>
        <v>-3210</v>
      </c>
      <c r="H30" s="141">
        <f t="shared" si="0"/>
        <v>0</v>
      </c>
      <c r="I30" s="141">
        <f t="shared" si="0"/>
        <v>-73.555248596957938</v>
      </c>
      <c r="J30" s="141">
        <f t="shared" si="0"/>
        <v>9884</v>
      </c>
    </row>
    <row r="31" spans="1:10">
      <c r="A31" s="133"/>
      <c r="B31" s="124"/>
      <c r="C31" s="124"/>
      <c r="D31" s="124"/>
      <c r="E31" s="124"/>
      <c r="F31" s="124"/>
      <c r="G31" s="124"/>
      <c r="H31" s="124"/>
      <c r="I31" s="124"/>
      <c r="J31" s="124"/>
    </row>
    <row r="32" spans="1:10">
      <c r="A32" s="135" t="s">
        <v>374</v>
      </c>
      <c r="B32" s="124"/>
      <c r="C32" s="124"/>
      <c r="D32" s="124"/>
      <c r="E32" s="124"/>
      <c r="F32" s="124"/>
      <c r="G32" s="124"/>
      <c r="H32" s="124"/>
      <c r="I32" s="124"/>
      <c r="J32" s="124"/>
    </row>
    <row r="33" spans="1:10">
      <c r="A33" s="135" t="s">
        <v>359</v>
      </c>
      <c r="B33" s="124"/>
      <c r="C33" s="124"/>
      <c r="D33" s="124"/>
      <c r="E33" s="124"/>
      <c r="F33" s="124"/>
      <c r="G33" s="124"/>
      <c r="H33" s="124"/>
      <c r="I33" s="124"/>
      <c r="J33" s="124"/>
    </row>
    <row r="34" spans="1:10">
      <c r="A34" s="134" t="s">
        <v>360</v>
      </c>
      <c r="B34" s="136" t="s">
        <v>361</v>
      </c>
      <c r="C34" s="137" t="s">
        <v>363</v>
      </c>
      <c r="D34" s="124">
        <v>633857</v>
      </c>
      <c r="E34" s="124">
        <v>0</v>
      </c>
      <c r="F34" s="124">
        <v>0</v>
      </c>
      <c r="G34" s="124">
        <f>+F34-E34</f>
        <v>0</v>
      </c>
      <c r="H34" s="124">
        <v>0</v>
      </c>
      <c r="I34" s="124">
        <f t="shared" ref="I34:I46" si="1">+((J34/D34)*100)-100</f>
        <v>0</v>
      </c>
      <c r="J34" s="124">
        <f>+D34+G34+H34</f>
        <v>633857</v>
      </c>
    </row>
    <row r="35" spans="1:10">
      <c r="A35" s="138"/>
      <c r="B35" s="136" t="s">
        <v>361</v>
      </c>
      <c r="C35" s="124" t="s">
        <v>364</v>
      </c>
      <c r="D35" s="124">
        <v>299067</v>
      </c>
      <c r="E35" s="124">
        <v>0</v>
      </c>
      <c r="F35" s="124">
        <v>0</v>
      </c>
      <c r="G35" s="124">
        <f>+F35-E35</f>
        <v>0</v>
      </c>
      <c r="H35" s="124">
        <v>0</v>
      </c>
      <c r="I35" s="124">
        <f t="shared" si="1"/>
        <v>0</v>
      </c>
      <c r="J35" s="124">
        <f>+D35+G35+H35</f>
        <v>299067</v>
      </c>
    </row>
    <row r="36" spans="1:10">
      <c r="A36" s="138"/>
      <c r="B36" s="136" t="s">
        <v>361</v>
      </c>
      <c r="C36" s="124" t="s">
        <v>375</v>
      </c>
      <c r="D36" s="124">
        <v>650000</v>
      </c>
      <c r="E36" s="124">
        <v>0</v>
      </c>
      <c r="F36" s="124">
        <v>0</v>
      </c>
      <c r="G36" s="124">
        <f>+F36-E36</f>
        <v>0</v>
      </c>
      <c r="H36" s="124">
        <v>0</v>
      </c>
      <c r="I36" s="124">
        <f t="shared" si="1"/>
        <v>0</v>
      </c>
      <c r="J36" s="124">
        <f>+D36+G36+H36</f>
        <v>650000</v>
      </c>
    </row>
    <row r="37" spans="1:10">
      <c r="A37" s="138"/>
      <c r="B37" s="136" t="s">
        <v>361</v>
      </c>
      <c r="C37" s="124" t="s">
        <v>376</v>
      </c>
      <c r="D37" s="124">
        <v>635976</v>
      </c>
      <c r="E37" s="124">
        <v>0</v>
      </c>
      <c r="F37" s="124">
        <v>0</v>
      </c>
      <c r="G37" s="124">
        <f>+F37-E37</f>
        <v>0</v>
      </c>
      <c r="H37" s="124">
        <v>0</v>
      </c>
      <c r="I37" s="124">
        <f t="shared" si="1"/>
        <v>0</v>
      </c>
      <c r="J37" s="124">
        <f>+D37+G37+H37</f>
        <v>635976</v>
      </c>
    </row>
    <row r="38" spans="1:10" ht="15" hidden="1" customHeight="1">
      <c r="A38" s="134" t="s">
        <v>366</v>
      </c>
      <c r="B38" s="76"/>
      <c r="C38" s="76"/>
      <c r="D38" s="76">
        <v>0</v>
      </c>
      <c r="E38" s="76"/>
      <c r="F38" s="76"/>
      <c r="G38" s="124">
        <f t="shared" ref="G38:G47" si="2">+F38-E38</f>
        <v>0</v>
      </c>
      <c r="H38" s="124">
        <v>0</v>
      </c>
      <c r="I38" s="124" t="e">
        <f t="shared" si="1"/>
        <v>#DIV/0!</v>
      </c>
      <c r="J38" s="124">
        <f t="shared" ref="J38:J47" si="3">+D38+G38+H38</f>
        <v>0</v>
      </c>
    </row>
    <row r="39" spans="1:10" ht="15" hidden="1" customHeight="1">
      <c r="A39" s="134" t="s">
        <v>367</v>
      </c>
      <c r="B39" s="124"/>
      <c r="C39" s="124"/>
      <c r="D39" s="124">
        <v>0</v>
      </c>
      <c r="E39" s="124"/>
      <c r="F39" s="124"/>
      <c r="G39" s="124">
        <f t="shared" si="2"/>
        <v>0</v>
      </c>
      <c r="H39" s="124">
        <v>0</v>
      </c>
      <c r="I39" s="124" t="e">
        <f t="shared" si="1"/>
        <v>#DIV/0!</v>
      </c>
      <c r="J39" s="124">
        <f t="shared" si="3"/>
        <v>0</v>
      </c>
    </row>
    <row r="40" spans="1:10" ht="15" hidden="1" customHeight="1">
      <c r="A40" s="133" t="s">
        <v>70</v>
      </c>
      <c r="B40" s="124"/>
      <c r="C40" s="124"/>
      <c r="D40" s="124">
        <v>0</v>
      </c>
      <c r="E40" s="124"/>
      <c r="F40" s="124"/>
      <c r="G40" s="124">
        <f t="shared" si="2"/>
        <v>0</v>
      </c>
      <c r="H40" s="124">
        <v>0</v>
      </c>
      <c r="I40" s="124" t="e">
        <f t="shared" si="1"/>
        <v>#DIV/0!</v>
      </c>
      <c r="J40" s="124">
        <f t="shared" si="3"/>
        <v>0</v>
      </c>
    </row>
    <row r="41" spans="1:10" ht="15" hidden="1" customHeight="1">
      <c r="A41" s="135" t="s">
        <v>368</v>
      </c>
      <c r="B41" s="124"/>
      <c r="C41" s="124"/>
      <c r="D41" s="124">
        <v>0</v>
      </c>
      <c r="E41" s="124"/>
      <c r="F41" s="124"/>
      <c r="G41" s="124">
        <f t="shared" si="2"/>
        <v>0</v>
      </c>
      <c r="H41" s="124">
        <v>0</v>
      </c>
      <c r="I41" s="124" t="e">
        <f t="shared" si="1"/>
        <v>#DIV/0!</v>
      </c>
      <c r="J41" s="124">
        <f t="shared" si="3"/>
        <v>0</v>
      </c>
    </row>
    <row r="42" spans="1:10" ht="15" hidden="1" customHeight="1">
      <c r="A42" s="134" t="s">
        <v>369</v>
      </c>
      <c r="B42" s="124"/>
      <c r="C42" s="124"/>
      <c r="D42" s="124">
        <v>0</v>
      </c>
      <c r="E42" s="124"/>
      <c r="F42" s="124"/>
      <c r="G42" s="124">
        <f t="shared" si="2"/>
        <v>0</v>
      </c>
      <c r="H42" s="124">
        <v>0</v>
      </c>
      <c r="I42" s="124" t="e">
        <f t="shared" si="1"/>
        <v>#DIV/0!</v>
      </c>
      <c r="J42" s="124">
        <f t="shared" si="3"/>
        <v>0</v>
      </c>
    </row>
    <row r="43" spans="1:10" ht="15" hidden="1" customHeight="1">
      <c r="A43" s="134" t="s">
        <v>370</v>
      </c>
      <c r="B43" s="124"/>
      <c r="C43" s="124"/>
      <c r="D43" s="124">
        <v>0</v>
      </c>
      <c r="E43" s="124"/>
      <c r="F43" s="124"/>
      <c r="G43" s="124">
        <f t="shared" si="2"/>
        <v>0</v>
      </c>
      <c r="H43" s="124">
        <v>0</v>
      </c>
      <c r="I43" s="124" t="e">
        <f t="shared" si="1"/>
        <v>#DIV/0!</v>
      </c>
      <c r="J43" s="124">
        <f t="shared" si="3"/>
        <v>0</v>
      </c>
    </row>
    <row r="44" spans="1:10" ht="15" hidden="1" customHeight="1">
      <c r="A44" s="134" t="s">
        <v>371</v>
      </c>
      <c r="B44" s="124"/>
      <c r="C44" s="124"/>
      <c r="D44" s="124">
        <v>0</v>
      </c>
      <c r="E44" s="124"/>
      <c r="F44" s="124"/>
      <c r="G44" s="124">
        <f t="shared" si="2"/>
        <v>0</v>
      </c>
      <c r="H44" s="124">
        <v>0</v>
      </c>
      <c r="I44" s="124" t="e">
        <f t="shared" si="1"/>
        <v>#DIV/0!</v>
      </c>
      <c r="J44" s="124">
        <f t="shared" si="3"/>
        <v>0</v>
      </c>
    </row>
    <row r="45" spans="1:10" ht="15" hidden="1" customHeight="1">
      <c r="A45" s="134" t="s">
        <v>366</v>
      </c>
      <c r="B45" s="124"/>
      <c r="C45" s="124"/>
      <c r="D45" s="124">
        <v>0</v>
      </c>
      <c r="E45" s="124"/>
      <c r="F45" s="124"/>
      <c r="G45" s="124">
        <f t="shared" si="2"/>
        <v>0</v>
      </c>
      <c r="H45" s="124">
        <v>0</v>
      </c>
      <c r="I45" s="124" t="e">
        <f t="shared" si="1"/>
        <v>#DIV/0!</v>
      </c>
      <c r="J45" s="124">
        <f t="shared" si="3"/>
        <v>0</v>
      </c>
    </row>
    <row r="46" spans="1:10" ht="15" hidden="1" customHeight="1">
      <c r="A46" s="134" t="s">
        <v>372</v>
      </c>
      <c r="B46" s="124"/>
      <c r="C46" s="124"/>
      <c r="D46" s="124">
        <v>0</v>
      </c>
      <c r="E46" s="124"/>
      <c r="F46" s="124"/>
      <c r="G46" s="124">
        <f t="shared" si="2"/>
        <v>0</v>
      </c>
      <c r="H46" s="124">
        <v>0</v>
      </c>
      <c r="I46" s="124" t="e">
        <f t="shared" si="1"/>
        <v>#DIV/0!</v>
      </c>
      <c r="J46" s="124">
        <f t="shared" si="3"/>
        <v>0</v>
      </c>
    </row>
    <row r="47" spans="1:10">
      <c r="A47" s="134"/>
      <c r="B47" s="136" t="s">
        <v>361</v>
      </c>
      <c r="C47" s="124" t="s">
        <v>413</v>
      </c>
      <c r="D47" s="124">
        <v>286892</v>
      </c>
      <c r="E47" s="124">
        <v>0</v>
      </c>
      <c r="F47" s="124">
        <v>0</v>
      </c>
      <c r="G47" s="124">
        <f t="shared" si="2"/>
        <v>0</v>
      </c>
      <c r="H47" s="124">
        <v>0</v>
      </c>
      <c r="I47" s="124">
        <v>100</v>
      </c>
      <c r="J47" s="124">
        <f t="shared" si="3"/>
        <v>286892</v>
      </c>
    </row>
    <row r="48" spans="1:10">
      <c r="A48" s="133"/>
      <c r="B48" s="124"/>
      <c r="C48" s="124"/>
      <c r="D48" s="124"/>
      <c r="E48" s="124"/>
      <c r="F48" s="124"/>
      <c r="G48" s="124"/>
      <c r="H48" s="124"/>
      <c r="I48" s="124"/>
      <c r="J48" s="124"/>
    </row>
    <row r="49" spans="1:10">
      <c r="A49" s="140" t="s">
        <v>377</v>
      </c>
      <c r="B49" s="141"/>
      <c r="C49" s="141"/>
      <c r="D49" s="141">
        <v>2505792</v>
      </c>
      <c r="E49" s="141">
        <f>SUM(E34:E48)</f>
        <v>0</v>
      </c>
      <c r="F49" s="141">
        <f>SUM(F34:F48)</f>
        <v>0</v>
      </c>
      <c r="G49" s="141">
        <f>SUM(G34:G48)</f>
        <v>0</v>
      </c>
      <c r="H49" s="141">
        <f>SUM(H34:H48)</f>
        <v>0</v>
      </c>
      <c r="I49" s="141">
        <f>+((J49/D49)*100)-100</f>
        <v>0</v>
      </c>
      <c r="J49" s="141">
        <f>SUM(J34:J48)</f>
        <v>2505792</v>
      </c>
    </row>
    <row r="50" spans="1:10">
      <c r="A50" s="133"/>
      <c r="B50" s="124"/>
      <c r="C50" s="124"/>
      <c r="D50" s="124"/>
      <c r="E50" s="124"/>
      <c r="F50" s="124"/>
      <c r="G50" s="124"/>
      <c r="H50" s="124"/>
      <c r="I50" s="124"/>
      <c r="J50" s="124"/>
    </row>
    <row r="51" spans="1:10">
      <c r="A51" s="133" t="s">
        <v>378</v>
      </c>
      <c r="B51" s="136" t="s">
        <v>361</v>
      </c>
      <c r="C51" s="124"/>
      <c r="D51" s="124">
        <v>2398372</v>
      </c>
      <c r="E51" s="124">
        <f>3036128-E30</f>
        <v>3032918</v>
      </c>
      <c r="F51" s="124">
        <v>3296014</v>
      </c>
      <c r="G51" s="124">
        <f>+F51-E51</f>
        <v>263096</v>
      </c>
      <c r="H51" s="124">
        <v>0</v>
      </c>
      <c r="I51" s="124">
        <f>+((J51/D51)*100)-100</f>
        <v>10.969774497033825</v>
      </c>
      <c r="J51" s="124">
        <f>+D51+G51+H51</f>
        <v>2661468</v>
      </c>
    </row>
    <row r="52" spans="1:10">
      <c r="A52" s="133"/>
      <c r="B52" s="124"/>
      <c r="C52" s="124"/>
      <c r="D52" s="124"/>
      <c r="E52" s="124"/>
      <c r="F52" s="124"/>
      <c r="G52" s="124"/>
      <c r="H52" s="124"/>
      <c r="I52" s="124"/>
      <c r="J52" s="124"/>
    </row>
    <row r="53" spans="1:10">
      <c r="A53" s="142" t="s">
        <v>379</v>
      </c>
      <c r="B53" s="130"/>
      <c r="C53" s="130"/>
      <c r="D53" s="130">
        <v>4917258</v>
      </c>
      <c r="E53" s="130">
        <f t="shared" ref="E53:J53" si="4">+E30+E49+E51</f>
        <v>3036128</v>
      </c>
      <c r="F53" s="130">
        <f t="shared" si="4"/>
        <v>3296014</v>
      </c>
      <c r="G53" s="130">
        <f t="shared" si="4"/>
        <v>259886</v>
      </c>
      <c r="H53" s="130">
        <f t="shared" si="4"/>
        <v>0</v>
      </c>
      <c r="I53" s="130">
        <f t="shared" si="4"/>
        <v>-62.585474099924113</v>
      </c>
      <c r="J53" s="130">
        <f t="shared" si="4"/>
        <v>5177144</v>
      </c>
    </row>
    <row r="54" spans="1:10">
      <c r="E54" s="17"/>
      <c r="H54" s="17"/>
      <c r="J54" s="17"/>
    </row>
    <row r="55" spans="1:10">
      <c r="D55" s="17"/>
      <c r="E55" s="17"/>
      <c r="F55" s="17"/>
      <c r="G55" s="17"/>
      <c r="H55" s="17"/>
      <c r="I55" s="17"/>
      <c r="J55" s="17"/>
    </row>
    <row r="56" spans="1:10">
      <c r="D56" s="17"/>
      <c r="E56" s="17"/>
      <c r="F56" s="17"/>
      <c r="G56" s="17"/>
      <c r="H56" s="17"/>
    </row>
  </sheetData>
  <mergeCells count="14">
    <mergeCell ref="A5:J5"/>
    <mergeCell ref="A3:J3"/>
    <mergeCell ref="A4:J4"/>
    <mergeCell ref="A6:J6"/>
    <mergeCell ref="A7:J7"/>
    <mergeCell ref="H9:H11"/>
    <mergeCell ref="I9:I11"/>
    <mergeCell ref="J9:J11"/>
    <mergeCell ref="E10:G10"/>
    <mergeCell ref="A9:A11"/>
    <mergeCell ref="B9:B11"/>
    <mergeCell ref="C9:C11"/>
    <mergeCell ref="D9:D11"/>
    <mergeCell ref="E9:G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A2" sqref="A2:F2"/>
    </sheetView>
  </sheetViews>
  <sheetFormatPr baseColWidth="10" defaultRowHeight="15"/>
  <cols>
    <col min="1" max="1" width="56.140625" style="143" bestFit="1" customWidth="1"/>
    <col min="2" max="2" width="15.140625" style="143" bestFit="1" customWidth="1"/>
    <col min="3" max="3" width="20" style="143" bestFit="1" customWidth="1"/>
    <col min="4" max="4" width="12.85546875" style="143" bestFit="1" customWidth="1"/>
    <col min="5" max="5" width="15.140625" style="143" bestFit="1" customWidth="1"/>
    <col min="6" max="6" width="22.85546875" style="143" bestFit="1" customWidth="1"/>
    <col min="7" max="7" width="11.42578125" style="143"/>
    <col min="8" max="8" width="14.140625" style="143" bestFit="1" customWidth="1"/>
    <col min="9" max="256" width="11.42578125" style="143"/>
    <col min="257" max="257" width="56.140625" style="143" bestFit="1" customWidth="1"/>
    <col min="258" max="258" width="15.140625" style="143" bestFit="1" customWidth="1"/>
    <col min="259" max="259" width="20" style="143" bestFit="1" customWidth="1"/>
    <col min="260" max="260" width="12.85546875" style="143" bestFit="1" customWidth="1"/>
    <col min="261" max="261" width="15.140625" style="143" bestFit="1" customWidth="1"/>
    <col min="262" max="262" width="22.85546875" style="143" bestFit="1" customWidth="1"/>
    <col min="263" max="263" width="11.42578125" style="143"/>
    <col min="264" max="264" width="14.140625" style="143" bestFit="1" customWidth="1"/>
    <col min="265" max="512" width="11.42578125" style="143"/>
    <col min="513" max="513" width="56.140625" style="143" bestFit="1" customWidth="1"/>
    <col min="514" max="514" width="15.140625" style="143" bestFit="1" customWidth="1"/>
    <col min="515" max="515" width="20" style="143" bestFit="1" customWidth="1"/>
    <col min="516" max="516" width="12.85546875" style="143" bestFit="1" customWidth="1"/>
    <col min="517" max="517" width="15.140625" style="143" bestFit="1" customWidth="1"/>
    <col min="518" max="518" width="22.85546875" style="143" bestFit="1" customWidth="1"/>
    <col min="519" max="519" width="11.42578125" style="143"/>
    <col min="520" max="520" width="14.140625" style="143" bestFit="1" customWidth="1"/>
    <col min="521" max="768" width="11.42578125" style="143"/>
    <col min="769" max="769" width="56.140625" style="143" bestFit="1" customWidth="1"/>
    <col min="770" max="770" width="15.140625" style="143" bestFit="1" customWidth="1"/>
    <col min="771" max="771" width="20" style="143" bestFit="1" customWidth="1"/>
    <col min="772" max="772" width="12.85546875" style="143" bestFit="1" customWidth="1"/>
    <col min="773" max="773" width="15.140625" style="143" bestFit="1" customWidth="1"/>
    <col min="774" max="774" width="22.85546875" style="143" bestFit="1" customWidth="1"/>
    <col min="775" max="775" width="11.42578125" style="143"/>
    <col min="776" max="776" width="14.140625" style="143" bestFit="1" customWidth="1"/>
    <col min="777" max="1024" width="11.42578125" style="143"/>
    <col min="1025" max="1025" width="56.140625" style="143" bestFit="1" customWidth="1"/>
    <col min="1026" max="1026" width="15.140625" style="143" bestFit="1" customWidth="1"/>
    <col min="1027" max="1027" width="20" style="143" bestFit="1" customWidth="1"/>
    <col min="1028" max="1028" width="12.85546875" style="143" bestFit="1" customWidth="1"/>
    <col min="1029" max="1029" width="15.140625" style="143" bestFit="1" customWidth="1"/>
    <col min="1030" max="1030" width="22.85546875" style="143" bestFit="1" customWidth="1"/>
    <col min="1031" max="1031" width="11.42578125" style="143"/>
    <col min="1032" max="1032" width="14.140625" style="143" bestFit="1" customWidth="1"/>
    <col min="1033" max="1280" width="11.42578125" style="143"/>
    <col min="1281" max="1281" width="56.140625" style="143" bestFit="1" customWidth="1"/>
    <col min="1282" max="1282" width="15.140625" style="143" bestFit="1" customWidth="1"/>
    <col min="1283" max="1283" width="20" style="143" bestFit="1" customWidth="1"/>
    <col min="1284" max="1284" width="12.85546875" style="143" bestFit="1" customWidth="1"/>
    <col min="1285" max="1285" width="15.140625" style="143" bestFit="1" customWidth="1"/>
    <col min="1286" max="1286" width="22.85546875" style="143" bestFit="1" customWidth="1"/>
    <col min="1287" max="1287" width="11.42578125" style="143"/>
    <col min="1288" max="1288" width="14.140625" style="143" bestFit="1" customWidth="1"/>
    <col min="1289" max="1536" width="11.42578125" style="143"/>
    <col min="1537" max="1537" width="56.140625" style="143" bestFit="1" customWidth="1"/>
    <col min="1538" max="1538" width="15.140625" style="143" bestFit="1" customWidth="1"/>
    <col min="1539" max="1539" width="20" style="143" bestFit="1" customWidth="1"/>
    <col min="1540" max="1540" width="12.85546875" style="143" bestFit="1" customWidth="1"/>
    <col min="1541" max="1541" width="15.140625" style="143" bestFit="1" customWidth="1"/>
    <col min="1542" max="1542" width="22.85546875" style="143" bestFit="1" customWidth="1"/>
    <col min="1543" max="1543" width="11.42578125" style="143"/>
    <col min="1544" max="1544" width="14.140625" style="143" bestFit="1" customWidth="1"/>
    <col min="1545" max="1792" width="11.42578125" style="143"/>
    <col min="1793" max="1793" width="56.140625" style="143" bestFit="1" customWidth="1"/>
    <col min="1794" max="1794" width="15.140625" style="143" bestFit="1" customWidth="1"/>
    <col min="1795" max="1795" width="20" style="143" bestFit="1" customWidth="1"/>
    <col min="1796" max="1796" width="12.85546875" style="143" bestFit="1" customWidth="1"/>
    <col min="1797" max="1797" width="15.140625" style="143" bestFit="1" customWidth="1"/>
    <col min="1798" max="1798" width="22.85546875" style="143" bestFit="1" customWidth="1"/>
    <col min="1799" max="1799" width="11.42578125" style="143"/>
    <col min="1800" max="1800" width="14.140625" style="143" bestFit="1" customWidth="1"/>
    <col min="1801" max="2048" width="11.42578125" style="143"/>
    <col min="2049" max="2049" width="56.140625" style="143" bestFit="1" customWidth="1"/>
    <col min="2050" max="2050" width="15.140625" style="143" bestFit="1" customWidth="1"/>
    <col min="2051" max="2051" width="20" style="143" bestFit="1" customWidth="1"/>
    <col min="2052" max="2052" width="12.85546875" style="143" bestFit="1" customWidth="1"/>
    <col min="2053" max="2053" width="15.140625" style="143" bestFit="1" customWidth="1"/>
    <col min="2054" max="2054" width="22.85546875" style="143" bestFit="1" customWidth="1"/>
    <col min="2055" max="2055" width="11.42578125" style="143"/>
    <col min="2056" max="2056" width="14.140625" style="143" bestFit="1" customWidth="1"/>
    <col min="2057" max="2304" width="11.42578125" style="143"/>
    <col min="2305" max="2305" width="56.140625" style="143" bestFit="1" customWidth="1"/>
    <col min="2306" max="2306" width="15.140625" style="143" bestFit="1" customWidth="1"/>
    <col min="2307" max="2307" width="20" style="143" bestFit="1" customWidth="1"/>
    <col min="2308" max="2308" width="12.85546875" style="143" bestFit="1" customWidth="1"/>
    <col min="2309" max="2309" width="15.140625" style="143" bestFit="1" customWidth="1"/>
    <col min="2310" max="2310" width="22.85546875" style="143" bestFit="1" customWidth="1"/>
    <col min="2311" max="2311" width="11.42578125" style="143"/>
    <col min="2312" max="2312" width="14.140625" style="143" bestFit="1" customWidth="1"/>
    <col min="2313" max="2560" width="11.42578125" style="143"/>
    <col min="2561" max="2561" width="56.140625" style="143" bestFit="1" customWidth="1"/>
    <col min="2562" max="2562" width="15.140625" style="143" bestFit="1" customWidth="1"/>
    <col min="2563" max="2563" width="20" style="143" bestFit="1" customWidth="1"/>
    <col min="2564" max="2564" width="12.85546875" style="143" bestFit="1" customWidth="1"/>
    <col min="2565" max="2565" width="15.140625" style="143" bestFit="1" customWidth="1"/>
    <col min="2566" max="2566" width="22.85546875" style="143" bestFit="1" customWidth="1"/>
    <col min="2567" max="2567" width="11.42578125" style="143"/>
    <col min="2568" max="2568" width="14.140625" style="143" bestFit="1" customWidth="1"/>
    <col min="2569" max="2816" width="11.42578125" style="143"/>
    <col min="2817" max="2817" width="56.140625" style="143" bestFit="1" customWidth="1"/>
    <col min="2818" max="2818" width="15.140625" style="143" bestFit="1" customWidth="1"/>
    <col min="2819" max="2819" width="20" style="143" bestFit="1" customWidth="1"/>
    <col min="2820" max="2820" width="12.85546875" style="143" bestFit="1" customWidth="1"/>
    <col min="2821" max="2821" width="15.140625" style="143" bestFit="1" customWidth="1"/>
    <col min="2822" max="2822" width="22.85546875" style="143" bestFit="1" customWidth="1"/>
    <col min="2823" max="2823" width="11.42578125" style="143"/>
    <col min="2824" max="2824" width="14.140625" style="143" bestFit="1" customWidth="1"/>
    <col min="2825" max="3072" width="11.42578125" style="143"/>
    <col min="3073" max="3073" width="56.140625" style="143" bestFit="1" customWidth="1"/>
    <col min="3074" max="3074" width="15.140625" style="143" bestFit="1" customWidth="1"/>
    <col min="3075" max="3075" width="20" style="143" bestFit="1" customWidth="1"/>
    <col min="3076" max="3076" width="12.85546875" style="143" bestFit="1" customWidth="1"/>
    <col min="3077" max="3077" width="15.140625" style="143" bestFit="1" customWidth="1"/>
    <col min="3078" max="3078" width="22.85546875" style="143" bestFit="1" customWidth="1"/>
    <col min="3079" max="3079" width="11.42578125" style="143"/>
    <col min="3080" max="3080" width="14.140625" style="143" bestFit="1" customWidth="1"/>
    <col min="3081" max="3328" width="11.42578125" style="143"/>
    <col min="3329" max="3329" width="56.140625" style="143" bestFit="1" customWidth="1"/>
    <col min="3330" max="3330" width="15.140625" style="143" bestFit="1" customWidth="1"/>
    <col min="3331" max="3331" width="20" style="143" bestFit="1" customWidth="1"/>
    <col min="3332" max="3332" width="12.85546875" style="143" bestFit="1" customWidth="1"/>
    <col min="3333" max="3333" width="15.140625" style="143" bestFit="1" customWidth="1"/>
    <col min="3334" max="3334" width="22.85546875" style="143" bestFit="1" customWidth="1"/>
    <col min="3335" max="3335" width="11.42578125" style="143"/>
    <col min="3336" max="3336" width="14.140625" style="143" bestFit="1" customWidth="1"/>
    <col min="3337" max="3584" width="11.42578125" style="143"/>
    <col min="3585" max="3585" width="56.140625" style="143" bestFit="1" customWidth="1"/>
    <col min="3586" max="3586" width="15.140625" style="143" bestFit="1" customWidth="1"/>
    <col min="3587" max="3587" width="20" style="143" bestFit="1" customWidth="1"/>
    <col min="3588" max="3588" width="12.85546875" style="143" bestFit="1" customWidth="1"/>
    <col min="3589" max="3589" width="15.140625" style="143" bestFit="1" customWidth="1"/>
    <col min="3590" max="3590" width="22.85546875" style="143" bestFit="1" customWidth="1"/>
    <col min="3591" max="3591" width="11.42578125" style="143"/>
    <col min="3592" max="3592" width="14.140625" style="143" bestFit="1" customWidth="1"/>
    <col min="3593" max="3840" width="11.42578125" style="143"/>
    <col min="3841" max="3841" width="56.140625" style="143" bestFit="1" customWidth="1"/>
    <col min="3842" max="3842" width="15.140625" style="143" bestFit="1" customWidth="1"/>
    <col min="3843" max="3843" width="20" style="143" bestFit="1" customWidth="1"/>
    <col min="3844" max="3844" width="12.85546875" style="143" bestFit="1" customWidth="1"/>
    <col min="3845" max="3845" width="15.140625" style="143" bestFit="1" customWidth="1"/>
    <col min="3846" max="3846" width="22.85546875" style="143" bestFit="1" customWidth="1"/>
    <col min="3847" max="3847" width="11.42578125" style="143"/>
    <col min="3848" max="3848" width="14.140625" style="143" bestFit="1" customWidth="1"/>
    <col min="3849" max="4096" width="11.42578125" style="143"/>
    <col min="4097" max="4097" width="56.140625" style="143" bestFit="1" customWidth="1"/>
    <col min="4098" max="4098" width="15.140625" style="143" bestFit="1" customWidth="1"/>
    <col min="4099" max="4099" width="20" style="143" bestFit="1" customWidth="1"/>
    <col min="4100" max="4100" width="12.85546875" style="143" bestFit="1" customWidth="1"/>
    <col min="4101" max="4101" width="15.140625" style="143" bestFit="1" customWidth="1"/>
    <col min="4102" max="4102" width="22.85546875" style="143" bestFit="1" customWidth="1"/>
    <col min="4103" max="4103" width="11.42578125" style="143"/>
    <col min="4104" max="4104" width="14.140625" style="143" bestFit="1" customWidth="1"/>
    <col min="4105" max="4352" width="11.42578125" style="143"/>
    <col min="4353" max="4353" width="56.140625" style="143" bestFit="1" customWidth="1"/>
    <col min="4354" max="4354" width="15.140625" style="143" bestFit="1" customWidth="1"/>
    <col min="4355" max="4355" width="20" style="143" bestFit="1" customWidth="1"/>
    <col min="4356" max="4356" width="12.85546875" style="143" bestFit="1" customWidth="1"/>
    <col min="4357" max="4357" width="15.140625" style="143" bestFit="1" customWidth="1"/>
    <col min="4358" max="4358" width="22.85546875" style="143" bestFit="1" customWidth="1"/>
    <col min="4359" max="4359" width="11.42578125" style="143"/>
    <col min="4360" max="4360" width="14.140625" style="143" bestFit="1" customWidth="1"/>
    <col min="4361" max="4608" width="11.42578125" style="143"/>
    <col min="4609" max="4609" width="56.140625" style="143" bestFit="1" customWidth="1"/>
    <col min="4610" max="4610" width="15.140625" style="143" bestFit="1" customWidth="1"/>
    <col min="4611" max="4611" width="20" style="143" bestFit="1" customWidth="1"/>
    <col min="4612" max="4612" width="12.85546875" style="143" bestFit="1" customWidth="1"/>
    <col min="4613" max="4613" width="15.140625" style="143" bestFit="1" customWidth="1"/>
    <col min="4614" max="4614" width="22.85546875" style="143" bestFit="1" customWidth="1"/>
    <col min="4615" max="4615" width="11.42578125" style="143"/>
    <col min="4616" max="4616" width="14.140625" style="143" bestFit="1" customWidth="1"/>
    <col min="4617" max="4864" width="11.42578125" style="143"/>
    <col min="4865" max="4865" width="56.140625" style="143" bestFit="1" customWidth="1"/>
    <col min="4866" max="4866" width="15.140625" style="143" bestFit="1" customWidth="1"/>
    <col min="4867" max="4867" width="20" style="143" bestFit="1" customWidth="1"/>
    <col min="4868" max="4868" width="12.85546875" style="143" bestFit="1" customWidth="1"/>
    <col min="4869" max="4869" width="15.140625" style="143" bestFit="1" customWidth="1"/>
    <col min="4870" max="4870" width="22.85546875" style="143" bestFit="1" customWidth="1"/>
    <col min="4871" max="4871" width="11.42578125" style="143"/>
    <col min="4872" max="4872" width="14.140625" style="143" bestFit="1" customWidth="1"/>
    <col min="4873" max="5120" width="11.42578125" style="143"/>
    <col min="5121" max="5121" width="56.140625" style="143" bestFit="1" customWidth="1"/>
    <col min="5122" max="5122" width="15.140625" style="143" bestFit="1" customWidth="1"/>
    <col min="5123" max="5123" width="20" style="143" bestFit="1" customWidth="1"/>
    <col min="5124" max="5124" width="12.85546875" style="143" bestFit="1" customWidth="1"/>
    <col min="5125" max="5125" width="15.140625" style="143" bestFit="1" customWidth="1"/>
    <col min="5126" max="5126" width="22.85546875" style="143" bestFit="1" customWidth="1"/>
    <col min="5127" max="5127" width="11.42578125" style="143"/>
    <col min="5128" max="5128" width="14.140625" style="143" bestFit="1" customWidth="1"/>
    <col min="5129" max="5376" width="11.42578125" style="143"/>
    <col min="5377" max="5377" width="56.140625" style="143" bestFit="1" customWidth="1"/>
    <col min="5378" max="5378" width="15.140625" style="143" bestFit="1" customWidth="1"/>
    <col min="5379" max="5379" width="20" style="143" bestFit="1" customWidth="1"/>
    <col min="5380" max="5380" width="12.85546875" style="143" bestFit="1" customWidth="1"/>
    <col min="5381" max="5381" width="15.140625" style="143" bestFit="1" customWidth="1"/>
    <col min="5382" max="5382" width="22.85546875" style="143" bestFit="1" customWidth="1"/>
    <col min="5383" max="5383" width="11.42578125" style="143"/>
    <col min="5384" max="5384" width="14.140625" style="143" bestFit="1" customWidth="1"/>
    <col min="5385" max="5632" width="11.42578125" style="143"/>
    <col min="5633" max="5633" width="56.140625" style="143" bestFit="1" customWidth="1"/>
    <col min="5634" max="5634" width="15.140625" style="143" bestFit="1" customWidth="1"/>
    <col min="5635" max="5635" width="20" style="143" bestFit="1" customWidth="1"/>
    <col min="5636" max="5636" width="12.85546875" style="143" bestFit="1" customWidth="1"/>
    <col min="5637" max="5637" width="15.140625" style="143" bestFit="1" customWidth="1"/>
    <col min="5638" max="5638" width="22.85546875" style="143" bestFit="1" customWidth="1"/>
    <col min="5639" max="5639" width="11.42578125" style="143"/>
    <col min="5640" max="5640" width="14.140625" style="143" bestFit="1" customWidth="1"/>
    <col min="5641" max="5888" width="11.42578125" style="143"/>
    <col min="5889" max="5889" width="56.140625" style="143" bestFit="1" customWidth="1"/>
    <col min="5890" max="5890" width="15.140625" style="143" bestFit="1" customWidth="1"/>
    <col min="5891" max="5891" width="20" style="143" bestFit="1" customWidth="1"/>
    <col min="5892" max="5892" width="12.85546875" style="143" bestFit="1" customWidth="1"/>
    <col min="5893" max="5893" width="15.140625" style="143" bestFit="1" customWidth="1"/>
    <col min="5894" max="5894" width="22.85546875" style="143" bestFit="1" customWidth="1"/>
    <col min="5895" max="5895" width="11.42578125" style="143"/>
    <col min="5896" max="5896" width="14.140625" style="143" bestFit="1" customWidth="1"/>
    <col min="5897" max="6144" width="11.42578125" style="143"/>
    <col min="6145" max="6145" width="56.140625" style="143" bestFit="1" customWidth="1"/>
    <col min="6146" max="6146" width="15.140625" style="143" bestFit="1" customWidth="1"/>
    <col min="6147" max="6147" width="20" style="143" bestFit="1" customWidth="1"/>
    <col min="6148" max="6148" width="12.85546875" style="143" bestFit="1" customWidth="1"/>
    <col min="6149" max="6149" width="15.140625" style="143" bestFit="1" customWidth="1"/>
    <col min="6150" max="6150" width="22.85546875" style="143" bestFit="1" customWidth="1"/>
    <col min="6151" max="6151" width="11.42578125" style="143"/>
    <col min="6152" max="6152" width="14.140625" style="143" bestFit="1" customWidth="1"/>
    <col min="6153" max="6400" width="11.42578125" style="143"/>
    <col min="6401" max="6401" width="56.140625" style="143" bestFit="1" customWidth="1"/>
    <col min="6402" max="6402" width="15.140625" style="143" bestFit="1" customWidth="1"/>
    <col min="6403" max="6403" width="20" style="143" bestFit="1" customWidth="1"/>
    <col min="6404" max="6404" width="12.85546875" style="143" bestFit="1" customWidth="1"/>
    <col min="6405" max="6405" width="15.140625" style="143" bestFit="1" customWidth="1"/>
    <col min="6406" max="6406" width="22.85546875" style="143" bestFit="1" customWidth="1"/>
    <col min="6407" max="6407" width="11.42578125" style="143"/>
    <col min="6408" max="6408" width="14.140625" style="143" bestFit="1" customWidth="1"/>
    <col min="6409" max="6656" width="11.42578125" style="143"/>
    <col min="6657" max="6657" width="56.140625" style="143" bestFit="1" customWidth="1"/>
    <col min="6658" max="6658" width="15.140625" style="143" bestFit="1" customWidth="1"/>
    <col min="6659" max="6659" width="20" style="143" bestFit="1" customWidth="1"/>
    <col min="6660" max="6660" width="12.85546875" style="143" bestFit="1" customWidth="1"/>
    <col min="6661" max="6661" width="15.140625" style="143" bestFit="1" customWidth="1"/>
    <col min="6662" max="6662" width="22.85546875" style="143" bestFit="1" customWidth="1"/>
    <col min="6663" max="6663" width="11.42578125" style="143"/>
    <col min="6664" max="6664" width="14.140625" style="143" bestFit="1" customWidth="1"/>
    <col min="6665" max="6912" width="11.42578125" style="143"/>
    <col min="6913" max="6913" width="56.140625" style="143" bestFit="1" customWidth="1"/>
    <col min="6914" max="6914" width="15.140625" style="143" bestFit="1" customWidth="1"/>
    <col min="6915" max="6915" width="20" style="143" bestFit="1" customWidth="1"/>
    <col min="6916" max="6916" width="12.85546875" style="143" bestFit="1" customWidth="1"/>
    <col min="6917" max="6917" width="15.140625" style="143" bestFit="1" customWidth="1"/>
    <col min="6918" max="6918" width="22.85546875" style="143" bestFit="1" customWidth="1"/>
    <col min="6919" max="6919" width="11.42578125" style="143"/>
    <col min="6920" max="6920" width="14.140625" style="143" bestFit="1" customWidth="1"/>
    <col min="6921" max="7168" width="11.42578125" style="143"/>
    <col min="7169" max="7169" width="56.140625" style="143" bestFit="1" customWidth="1"/>
    <col min="7170" max="7170" width="15.140625" style="143" bestFit="1" customWidth="1"/>
    <col min="7171" max="7171" width="20" style="143" bestFit="1" customWidth="1"/>
    <col min="7172" max="7172" width="12.85546875" style="143" bestFit="1" customWidth="1"/>
    <col min="7173" max="7173" width="15.140625" style="143" bestFit="1" customWidth="1"/>
    <col min="7174" max="7174" width="22.85546875" style="143" bestFit="1" customWidth="1"/>
    <col min="7175" max="7175" width="11.42578125" style="143"/>
    <col min="7176" max="7176" width="14.140625" style="143" bestFit="1" customWidth="1"/>
    <col min="7177" max="7424" width="11.42578125" style="143"/>
    <col min="7425" max="7425" width="56.140625" style="143" bestFit="1" customWidth="1"/>
    <col min="7426" max="7426" width="15.140625" style="143" bestFit="1" customWidth="1"/>
    <col min="7427" max="7427" width="20" style="143" bestFit="1" customWidth="1"/>
    <col min="7428" max="7428" width="12.85546875" style="143" bestFit="1" customWidth="1"/>
    <col min="7429" max="7429" width="15.140625" style="143" bestFit="1" customWidth="1"/>
    <col min="7430" max="7430" width="22.85546875" style="143" bestFit="1" customWidth="1"/>
    <col min="7431" max="7431" width="11.42578125" style="143"/>
    <col min="7432" max="7432" width="14.140625" style="143" bestFit="1" customWidth="1"/>
    <col min="7433" max="7680" width="11.42578125" style="143"/>
    <col min="7681" max="7681" width="56.140625" style="143" bestFit="1" customWidth="1"/>
    <col min="7682" max="7682" width="15.140625" style="143" bestFit="1" customWidth="1"/>
    <col min="7683" max="7683" width="20" style="143" bestFit="1" customWidth="1"/>
    <col min="7684" max="7684" width="12.85546875" style="143" bestFit="1" customWidth="1"/>
    <col min="7685" max="7685" width="15.140625" style="143" bestFit="1" customWidth="1"/>
    <col min="7686" max="7686" width="22.85546875" style="143" bestFit="1" customWidth="1"/>
    <col min="7687" max="7687" width="11.42578125" style="143"/>
    <col min="7688" max="7688" width="14.140625" style="143" bestFit="1" customWidth="1"/>
    <col min="7689" max="7936" width="11.42578125" style="143"/>
    <col min="7937" max="7937" width="56.140625" style="143" bestFit="1" customWidth="1"/>
    <col min="7938" max="7938" width="15.140625" style="143" bestFit="1" customWidth="1"/>
    <col min="7939" max="7939" width="20" style="143" bestFit="1" customWidth="1"/>
    <col min="7940" max="7940" width="12.85546875" style="143" bestFit="1" customWidth="1"/>
    <col min="7941" max="7941" width="15.140625" style="143" bestFit="1" customWidth="1"/>
    <col min="7942" max="7942" width="22.85546875" style="143" bestFit="1" customWidth="1"/>
    <col min="7943" max="7943" width="11.42578125" style="143"/>
    <col min="7944" max="7944" width="14.140625" style="143" bestFit="1" customWidth="1"/>
    <col min="7945" max="8192" width="11.42578125" style="143"/>
    <col min="8193" max="8193" width="56.140625" style="143" bestFit="1" customWidth="1"/>
    <col min="8194" max="8194" width="15.140625" style="143" bestFit="1" customWidth="1"/>
    <col min="8195" max="8195" width="20" style="143" bestFit="1" customWidth="1"/>
    <col min="8196" max="8196" width="12.85546875" style="143" bestFit="1" customWidth="1"/>
    <col min="8197" max="8197" width="15.140625" style="143" bestFit="1" customWidth="1"/>
    <col min="8198" max="8198" width="22.85546875" style="143" bestFit="1" customWidth="1"/>
    <col min="8199" max="8199" width="11.42578125" style="143"/>
    <col min="8200" max="8200" width="14.140625" style="143" bestFit="1" customWidth="1"/>
    <col min="8201" max="8448" width="11.42578125" style="143"/>
    <col min="8449" max="8449" width="56.140625" style="143" bestFit="1" customWidth="1"/>
    <col min="8450" max="8450" width="15.140625" style="143" bestFit="1" customWidth="1"/>
    <col min="8451" max="8451" width="20" style="143" bestFit="1" customWidth="1"/>
    <col min="8452" max="8452" width="12.85546875" style="143" bestFit="1" customWidth="1"/>
    <col min="8453" max="8453" width="15.140625" style="143" bestFit="1" customWidth="1"/>
    <col min="8454" max="8454" width="22.85546875" style="143" bestFit="1" customWidth="1"/>
    <col min="8455" max="8455" width="11.42578125" style="143"/>
    <col min="8456" max="8456" width="14.140625" style="143" bestFit="1" customWidth="1"/>
    <col min="8457" max="8704" width="11.42578125" style="143"/>
    <col min="8705" max="8705" width="56.140625" style="143" bestFit="1" customWidth="1"/>
    <col min="8706" max="8706" width="15.140625" style="143" bestFit="1" customWidth="1"/>
    <col min="8707" max="8707" width="20" style="143" bestFit="1" customWidth="1"/>
    <col min="8708" max="8708" width="12.85546875" style="143" bestFit="1" customWidth="1"/>
    <col min="8709" max="8709" width="15.140625" style="143" bestFit="1" customWidth="1"/>
    <col min="8710" max="8710" width="22.85546875" style="143" bestFit="1" customWidth="1"/>
    <col min="8711" max="8711" width="11.42578125" style="143"/>
    <col min="8712" max="8712" width="14.140625" style="143" bestFit="1" customWidth="1"/>
    <col min="8713" max="8960" width="11.42578125" style="143"/>
    <col min="8961" max="8961" width="56.140625" style="143" bestFit="1" customWidth="1"/>
    <col min="8962" max="8962" width="15.140625" style="143" bestFit="1" customWidth="1"/>
    <col min="8963" max="8963" width="20" style="143" bestFit="1" customWidth="1"/>
    <col min="8964" max="8964" width="12.85546875" style="143" bestFit="1" customWidth="1"/>
    <col min="8965" max="8965" width="15.140625" style="143" bestFit="1" customWidth="1"/>
    <col min="8966" max="8966" width="22.85546875" style="143" bestFit="1" customWidth="1"/>
    <col min="8967" max="8967" width="11.42578125" style="143"/>
    <col min="8968" max="8968" width="14.140625" style="143" bestFit="1" customWidth="1"/>
    <col min="8969" max="9216" width="11.42578125" style="143"/>
    <col min="9217" max="9217" width="56.140625" style="143" bestFit="1" customWidth="1"/>
    <col min="9218" max="9218" width="15.140625" style="143" bestFit="1" customWidth="1"/>
    <col min="9219" max="9219" width="20" style="143" bestFit="1" customWidth="1"/>
    <col min="9220" max="9220" width="12.85546875" style="143" bestFit="1" customWidth="1"/>
    <col min="9221" max="9221" width="15.140625" style="143" bestFit="1" customWidth="1"/>
    <col min="9222" max="9222" width="22.85546875" style="143" bestFit="1" customWidth="1"/>
    <col min="9223" max="9223" width="11.42578125" style="143"/>
    <col min="9224" max="9224" width="14.140625" style="143" bestFit="1" customWidth="1"/>
    <col min="9225" max="9472" width="11.42578125" style="143"/>
    <col min="9473" max="9473" width="56.140625" style="143" bestFit="1" customWidth="1"/>
    <col min="9474" max="9474" width="15.140625" style="143" bestFit="1" customWidth="1"/>
    <col min="9475" max="9475" width="20" style="143" bestFit="1" customWidth="1"/>
    <col min="9476" max="9476" width="12.85546875" style="143" bestFit="1" customWidth="1"/>
    <col min="9477" max="9477" width="15.140625" style="143" bestFit="1" customWidth="1"/>
    <col min="9478" max="9478" width="22.85546875" style="143" bestFit="1" customWidth="1"/>
    <col min="9479" max="9479" width="11.42578125" style="143"/>
    <col min="9480" max="9480" width="14.140625" style="143" bestFit="1" customWidth="1"/>
    <col min="9481" max="9728" width="11.42578125" style="143"/>
    <col min="9729" max="9729" width="56.140625" style="143" bestFit="1" customWidth="1"/>
    <col min="9730" max="9730" width="15.140625" style="143" bestFit="1" customWidth="1"/>
    <col min="9731" max="9731" width="20" style="143" bestFit="1" customWidth="1"/>
    <col min="9732" max="9732" width="12.85546875" style="143" bestFit="1" customWidth="1"/>
    <col min="9733" max="9733" width="15.140625" style="143" bestFit="1" customWidth="1"/>
    <col min="9734" max="9734" width="22.85546875" style="143" bestFit="1" customWidth="1"/>
    <col min="9735" max="9735" width="11.42578125" style="143"/>
    <col min="9736" max="9736" width="14.140625" style="143" bestFit="1" customWidth="1"/>
    <col min="9737" max="9984" width="11.42578125" style="143"/>
    <col min="9985" max="9985" width="56.140625" style="143" bestFit="1" customWidth="1"/>
    <col min="9986" max="9986" width="15.140625" style="143" bestFit="1" customWidth="1"/>
    <col min="9987" max="9987" width="20" style="143" bestFit="1" customWidth="1"/>
    <col min="9988" max="9988" width="12.85546875" style="143" bestFit="1" customWidth="1"/>
    <col min="9989" max="9989" width="15.140625" style="143" bestFit="1" customWidth="1"/>
    <col min="9990" max="9990" width="22.85546875" style="143" bestFit="1" customWidth="1"/>
    <col min="9991" max="9991" width="11.42578125" style="143"/>
    <col min="9992" max="9992" width="14.140625" style="143" bestFit="1" customWidth="1"/>
    <col min="9993" max="10240" width="11.42578125" style="143"/>
    <col min="10241" max="10241" width="56.140625" style="143" bestFit="1" customWidth="1"/>
    <col min="10242" max="10242" width="15.140625" style="143" bestFit="1" customWidth="1"/>
    <col min="10243" max="10243" width="20" style="143" bestFit="1" customWidth="1"/>
    <col min="10244" max="10244" width="12.85546875" style="143" bestFit="1" customWidth="1"/>
    <col min="10245" max="10245" width="15.140625" style="143" bestFit="1" customWidth="1"/>
    <col min="10246" max="10246" width="22.85546875" style="143" bestFit="1" customWidth="1"/>
    <col min="10247" max="10247" width="11.42578125" style="143"/>
    <col min="10248" max="10248" width="14.140625" style="143" bestFit="1" customWidth="1"/>
    <col min="10249" max="10496" width="11.42578125" style="143"/>
    <col min="10497" max="10497" width="56.140625" style="143" bestFit="1" customWidth="1"/>
    <col min="10498" max="10498" width="15.140625" style="143" bestFit="1" customWidth="1"/>
    <col min="10499" max="10499" width="20" style="143" bestFit="1" customWidth="1"/>
    <col min="10500" max="10500" width="12.85546875" style="143" bestFit="1" customWidth="1"/>
    <col min="10501" max="10501" width="15.140625" style="143" bestFit="1" customWidth="1"/>
    <col min="10502" max="10502" width="22.85546875" style="143" bestFit="1" customWidth="1"/>
    <col min="10503" max="10503" width="11.42578125" style="143"/>
    <col min="10504" max="10504" width="14.140625" style="143" bestFit="1" customWidth="1"/>
    <col min="10505" max="10752" width="11.42578125" style="143"/>
    <col min="10753" max="10753" width="56.140625" style="143" bestFit="1" customWidth="1"/>
    <col min="10754" max="10754" width="15.140625" style="143" bestFit="1" customWidth="1"/>
    <col min="10755" max="10755" width="20" style="143" bestFit="1" customWidth="1"/>
    <col min="10756" max="10756" width="12.85546875" style="143" bestFit="1" customWidth="1"/>
    <col min="10757" max="10757" width="15.140625" style="143" bestFit="1" customWidth="1"/>
    <col min="10758" max="10758" width="22.85546875" style="143" bestFit="1" customWidth="1"/>
    <col min="10759" max="10759" width="11.42578125" style="143"/>
    <col min="10760" max="10760" width="14.140625" style="143" bestFit="1" customWidth="1"/>
    <col min="10761" max="11008" width="11.42578125" style="143"/>
    <col min="11009" max="11009" width="56.140625" style="143" bestFit="1" customWidth="1"/>
    <col min="11010" max="11010" width="15.140625" style="143" bestFit="1" customWidth="1"/>
    <col min="11011" max="11011" width="20" style="143" bestFit="1" customWidth="1"/>
    <col min="11012" max="11012" width="12.85546875" style="143" bestFit="1" customWidth="1"/>
    <col min="11013" max="11013" width="15.140625" style="143" bestFit="1" customWidth="1"/>
    <col min="11014" max="11014" width="22.85546875" style="143" bestFit="1" customWidth="1"/>
    <col min="11015" max="11015" width="11.42578125" style="143"/>
    <col min="11016" max="11016" width="14.140625" style="143" bestFit="1" customWidth="1"/>
    <col min="11017" max="11264" width="11.42578125" style="143"/>
    <col min="11265" max="11265" width="56.140625" style="143" bestFit="1" customWidth="1"/>
    <col min="11266" max="11266" width="15.140625" style="143" bestFit="1" customWidth="1"/>
    <col min="11267" max="11267" width="20" style="143" bestFit="1" customWidth="1"/>
    <col min="11268" max="11268" width="12.85546875" style="143" bestFit="1" customWidth="1"/>
    <col min="11269" max="11269" width="15.140625" style="143" bestFit="1" customWidth="1"/>
    <col min="11270" max="11270" width="22.85546875" style="143" bestFit="1" customWidth="1"/>
    <col min="11271" max="11271" width="11.42578125" style="143"/>
    <col min="11272" max="11272" width="14.140625" style="143" bestFit="1" customWidth="1"/>
    <col min="11273" max="11520" width="11.42578125" style="143"/>
    <col min="11521" max="11521" width="56.140625" style="143" bestFit="1" customWidth="1"/>
    <col min="11522" max="11522" width="15.140625" style="143" bestFit="1" customWidth="1"/>
    <col min="11523" max="11523" width="20" style="143" bestFit="1" customWidth="1"/>
    <col min="11524" max="11524" width="12.85546875" style="143" bestFit="1" customWidth="1"/>
    <col min="11525" max="11525" width="15.140625" style="143" bestFit="1" customWidth="1"/>
    <col min="11526" max="11526" width="22.85546875" style="143" bestFit="1" customWidth="1"/>
    <col min="11527" max="11527" width="11.42578125" style="143"/>
    <col min="11528" max="11528" width="14.140625" style="143" bestFit="1" customWidth="1"/>
    <col min="11529" max="11776" width="11.42578125" style="143"/>
    <col min="11777" max="11777" width="56.140625" style="143" bestFit="1" customWidth="1"/>
    <col min="11778" max="11778" width="15.140625" style="143" bestFit="1" customWidth="1"/>
    <col min="11779" max="11779" width="20" style="143" bestFit="1" customWidth="1"/>
    <col min="11780" max="11780" width="12.85546875" style="143" bestFit="1" customWidth="1"/>
    <col min="11781" max="11781" width="15.140625" style="143" bestFit="1" customWidth="1"/>
    <col min="11782" max="11782" width="22.85546875" style="143" bestFit="1" customWidth="1"/>
    <col min="11783" max="11783" width="11.42578125" style="143"/>
    <col min="11784" max="11784" width="14.140625" style="143" bestFit="1" customWidth="1"/>
    <col min="11785" max="12032" width="11.42578125" style="143"/>
    <col min="12033" max="12033" width="56.140625" style="143" bestFit="1" customWidth="1"/>
    <col min="12034" max="12034" width="15.140625" style="143" bestFit="1" customWidth="1"/>
    <col min="12035" max="12035" width="20" style="143" bestFit="1" customWidth="1"/>
    <col min="12036" max="12036" width="12.85546875" style="143" bestFit="1" customWidth="1"/>
    <col min="12037" max="12037" width="15.140625" style="143" bestFit="1" customWidth="1"/>
    <col min="12038" max="12038" width="22.85546875" style="143" bestFit="1" customWidth="1"/>
    <col min="12039" max="12039" width="11.42578125" style="143"/>
    <col min="12040" max="12040" width="14.140625" style="143" bestFit="1" customWidth="1"/>
    <col min="12041" max="12288" width="11.42578125" style="143"/>
    <col min="12289" max="12289" width="56.140625" style="143" bestFit="1" customWidth="1"/>
    <col min="12290" max="12290" width="15.140625" style="143" bestFit="1" customWidth="1"/>
    <col min="12291" max="12291" width="20" style="143" bestFit="1" customWidth="1"/>
    <col min="12292" max="12292" width="12.85546875" style="143" bestFit="1" customWidth="1"/>
    <col min="12293" max="12293" width="15.140625" style="143" bestFit="1" customWidth="1"/>
    <col min="12294" max="12294" width="22.85546875" style="143" bestFit="1" customWidth="1"/>
    <col min="12295" max="12295" width="11.42578125" style="143"/>
    <col min="12296" max="12296" width="14.140625" style="143" bestFit="1" customWidth="1"/>
    <col min="12297" max="12544" width="11.42578125" style="143"/>
    <col min="12545" max="12545" width="56.140625" style="143" bestFit="1" customWidth="1"/>
    <col min="12546" max="12546" width="15.140625" style="143" bestFit="1" customWidth="1"/>
    <col min="12547" max="12547" width="20" style="143" bestFit="1" customWidth="1"/>
    <col min="12548" max="12548" width="12.85546875" style="143" bestFit="1" customWidth="1"/>
    <col min="12549" max="12549" width="15.140625" style="143" bestFit="1" customWidth="1"/>
    <col min="12550" max="12550" width="22.85546875" style="143" bestFit="1" customWidth="1"/>
    <col min="12551" max="12551" width="11.42578125" style="143"/>
    <col min="12552" max="12552" width="14.140625" style="143" bestFit="1" customWidth="1"/>
    <col min="12553" max="12800" width="11.42578125" style="143"/>
    <col min="12801" max="12801" width="56.140625" style="143" bestFit="1" customWidth="1"/>
    <col min="12802" max="12802" width="15.140625" style="143" bestFit="1" customWidth="1"/>
    <col min="12803" max="12803" width="20" style="143" bestFit="1" customWidth="1"/>
    <col min="12804" max="12804" width="12.85546875" style="143" bestFit="1" customWidth="1"/>
    <col min="12805" max="12805" width="15.140625" style="143" bestFit="1" customWidth="1"/>
    <col min="12806" max="12806" width="22.85546875" style="143" bestFit="1" customWidth="1"/>
    <col min="12807" max="12807" width="11.42578125" style="143"/>
    <col min="12808" max="12808" width="14.140625" style="143" bestFit="1" customWidth="1"/>
    <col min="12809" max="13056" width="11.42578125" style="143"/>
    <col min="13057" max="13057" width="56.140625" style="143" bestFit="1" customWidth="1"/>
    <col min="13058" max="13058" width="15.140625" style="143" bestFit="1" customWidth="1"/>
    <col min="13059" max="13059" width="20" style="143" bestFit="1" customWidth="1"/>
    <col min="13060" max="13060" width="12.85546875" style="143" bestFit="1" customWidth="1"/>
    <col min="13061" max="13061" width="15.140625" style="143" bestFit="1" customWidth="1"/>
    <col min="13062" max="13062" width="22.85546875" style="143" bestFit="1" customWidth="1"/>
    <col min="13063" max="13063" width="11.42578125" style="143"/>
    <col min="13064" max="13064" width="14.140625" style="143" bestFit="1" customWidth="1"/>
    <col min="13065" max="13312" width="11.42578125" style="143"/>
    <col min="13313" max="13313" width="56.140625" style="143" bestFit="1" customWidth="1"/>
    <col min="13314" max="13314" width="15.140625" style="143" bestFit="1" customWidth="1"/>
    <col min="13315" max="13315" width="20" style="143" bestFit="1" customWidth="1"/>
    <col min="13316" max="13316" width="12.85546875" style="143" bestFit="1" customWidth="1"/>
    <col min="13317" max="13317" width="15.140625" style="143" bestFit="1" customWidth="1"/>
    <col min="13318" max="13318" width="22.85546875" style="143" bestFit="1" customWidth="1"/>
    <col min="13319" max="13319" width="11.42578125" style="143"/>
    <col min="13320" max="13320" width="14.140625" style="143" bestFit="1" customWidth="1"/>
    <col min="13321" max="13568" width="11.42578125" style="143"/>
    <col min="13569" max="13569" width="56.140625" style="143" bestFit="1" customWidth="1"/>
    <col min="13570" max="13570" width="15.140625" style="143" bestFit="1" customWidth="1"/>
    <col min="13571" max="13571" width="20" style="143" bestFit="1" customWidth="1"/>
    <col min="13572" max="13572" width="12.85546875" style="143" bestFit="1" customWidth="1"/>
    <col min="13573" max="13573" width="15.140625" style="143" bestFit="1" customWidth="1"/>
    <col min="13574" max="13574" width="22.85546875" style="143" bestFit="1" customWidth="1"/>
    <col min="13575" max="13575" width="11.42578125" style="143"/>
    <col min="13576" max="13576" width="14.140625" style="143" bestFit="1" customWidth="1"/>
    <col min="13577" max="13824" width="11.42578125" style="143"/>
    <col min="13825" max="13825" width="56.140625" style="143" bestFit="1" customWidth="1"/>
    <col min="13826" max="13826" width="15.140625" style="143" bestFit="1" customWidth="1"/>
    <col min="13827" max="13827" width="20" style="143" bestFit="1" customWidth="1"/>
    <col min="13828" max="13828" width="12.85546875" style="143" bestFit="1" customWidth="1"/>
    <col min="13829" max="13829" width="15.140625" style="143" bestFit="1" customWidth="1"/>
    <col min="13830" max="13830" width="22.85546875" style="143" bestFit="1" customWidth="1"/>
    <col min="13831" max="13831" width="11.42578125" style="143"/>
    <col min="13832" max="13832" width="14.140625" style="143" bestFit="1" customWidth="1"/>
    <col min="13833" max="14080" width="11.42578125" style="143"/>
    <col min="14081" max="14081" width="56.140625" style="143" bestFit="1" customWidth="1"/>
    <col min="14082" max="14082" width="15.140625" style="143" bestFit="1" customWidth="1"/>
    <col min="14083" max="14083" width="20" style="143" bestFit="1" customWidth="1"/>
    <col min="14084" max="14084" width="12.85546875" style="143" bestFit="1" customWidth="1"/>
    <col min="14085" max="14085" width="15.140625" style="143" bestFit="1" customWidth="1"/>
    <col min="14086" max="14086" width="22.85546875" style="143" bestFit="1" customWidth="1"/>
    <col min="14087" max="14087" width="11.42578125" style="143"/>
    <col min="14088" max="14088" width="14.140625" style="143" bestFit="1" customWidth="1"/>
    <col min="14089" max="14336" width="11.42578125" style="143"/>
    <col min="14337" max="14337" width="56.140625" style="143" bestFit="1" customWidth="1"/>
    <col min="14338" max="14338" width="15.140625" style="143" bestFit="1" customWidth="1"/>
    <col min="14339" max="14339" width="20" style="143" bestFit="1" customWidth="1"/>
    <col min="14340" max="14340" width="12.85546875" style="143" bestFit="1" customWidth="1"/>
    <col min="14341" max="14341" width="15.140625" style="143" bestFit="1" customWidth="1"/>
    <col min="14342" max="14342" width="22.85546875" style="143" bestFit="1" customWidth="1"/>
    <col min="14343" max="14343" width="11.42578125" style="143"/>
    <col min="14344" max="14344" width="14.140625" style="143" bestFit="1" customWidth="1"/>
    <col min="14345" max="14592" width="11.42578125" style="143"/>
    <col min="14593" max="14593" width="56.140625" style="143" bestFit="1" customWidth="1"/>
    <col min="14594" max="14594" width="15.140625" style="143" bestFit="1" customWidth="1"/>
    <col min="14595" max="14595" width="20" style="143" bestFit="1" customWidth="1"/>
    <col min="14596" max="14596" width="12.85546875" style="143" bestFit="1" customWidth="1"/>
    <col min="14597" max="14597" width="15.140625" style="143" bestFit="1" customWidth="1"/>
    <col min="14598" max="14598" width="22.85546875" style="143" bestFit="1" customWidth="1"/>
    <col min="14599" max="14599" width="11.42578125" style="143"/>
    <col min="14600" max="14600" width="14.140625" style="143" bestFit="1" customWidth="1"/>
    <col min="14601" max="14848" width="11.42578125" style="143"/>
    <col min="14849" max="14849" width="56.140625" style="143" bestFit="1" customWidth="1"/>
    <col min="14850" max="14850" width="15.140625" style="143" bestFit="1" customWidth="1"/>
    <col min="14851" max="14851" width="20" style="143" bestFit="1" customWidth="1"/>
    <col min="14852" max="14852" width="12.85546875" style="143" bestFit="1" customWidth="1"/>
    <col min="14853" max="14853" width="15.140625" style="143" bestFit="1" customWidth="1"/>
    <col min="14854" max="14854" width="22.85546875" style="143" bestFit="1" customWidth="1"/>
    <col min="14855" max="14855" width="11.42578125" style="143"/>
    <col min="14856" max="14856" width="14.140625" style="143" bestFit="1" customWidth="1"/>
    <col min="14857" max="15104" width="11.42578125" style="143"/>
    <col min="15105" max="15105" width="56.140625" style="143" bestFit="1" customWidth="1"/>
    <col min="15106" max="15106" width="15.140625" style="143" bestFit="1" customWidth="1"/>
    <col min="15107" max="15107" width="20" style="143" bestFit="1" customWidth="1"/>
    <col min="15108" max="15108" width="12.85546875" style="143" bestFit="1" customWidth="1"/>
    <col min="15109" max="15109" width="15.140625" style="143" bestFit="1" customWidth="1"/>
    <col min="15110" max="15110" width="22.85546875" style="143" bestFit="1" customWidth="1"/>
    <col min="15111" max="15111" width="11.42578125" style="143"/>
    <col min="15112" max="15112" width="14.140625" style="143" bestFit="1" customWidth="1"/>
    <col min="15113" max="15360" width="11.42578125" style="143"/>
    <col min="15361" max="15361" width="56.140625" style="143" bestFit="1" customWidth="1"/>
    <col min="15362" max="15362" width="15.140625" style="143" bestFit="1" customWidth="1"/>
    <col min="15363" max="15363" width="20" style="143" bestFit="1" customWidth="1"/>
    <col min="15364" max="15364" width="12.85546875" style="143" bestFit="1" customWidth="1"/>
    <col min="15365" max="15365" width="15.140625" style="143" bestFit="1" customWidth="1"/>
    <col min="15366" max="15366" width="22.85546875" style="143" bestFit="1" customWidth="1"/>
    <col min="15367" max="15367" width="11.42578125" style="143"/>
    <col min="15368" max="15368" width="14.140625" style="143" bestFit="1" customWidth="1"/>
    <col min="15369" max="15616" width="11.42578125" style="143"/>
    <col min="15617" max="15617" width="56.140625" style="143" bestFit="1" customWidth="1"/>
    <col min="15618" max="15618" width="15.140625" style="143" bestFit="1" customWidth="1"/>
    <col min="15619" max="15619" width="20" style="143" bestFit="1" customWidth="1"/>
    <col min="15620" max="15620" width="12.85546875" style="143" bestFit="1" customWidth="1"/>
    <col min="15621" max="15621" width="15.140625" style="143" bestFit="1" customWidth="1"/>
    <col min="15622" max="15622" width="22.85546875" style="143" bestFit="1" customWidth="1"/>
    <col min="15623" max="15623" width="11.42578125" style="143"/>
    <col min="15624" max="15624" width="14.140625" style="143" bestFit="1" customWidth="1"/>
    <col min="15625" max="15872" width="11.42578125" style="143"/>
    <col min="15873" max="15873" width="56.140625" style="143" bestFit="1" customWidth="1"/>
    <col min="15874" max="15874" width="15.140625" style="143" bestFit="1" customWidth="1"/>
    <col min="15875" max="15875" width="20" style="143" bestFit="1" customWidth="1"/>
    <col min="15876" max="15876" width="12.85546875" style="143" bestFit="1" customWidth="1"/>
    <col min="15877" max="15877" width="15.140625" style="143" bestFit="1" customWidth="1"/>
    <col min="15878" max="15878" width="22.85546875" style="143" bestFit="1" customWidth="1"/>
    <col min="15879" max="15879" width="11.42578125" style="143"/>
    <col min="15880" max="15880" width="14.140625" style="143" bestFit="1" customWidth="1"/>
    <col min="15881" max="16128" width="11.42578125" style="143"/>
    <col min="16129" max="16129" width="56.140625" style="143" bestFit="1" customWidth="1"/>
    <col min="16130" max="16130" width="15.140625" style="143" bestFit="1" customWidth="1"/>
    <col min="16131" max="16131" width="20" style="143" bestFit="1" customWidth="1"/>
    <col min="16132" max="16132" width="12.85546875" style="143" bestFit="1" customWidth="1"/>
    <col min="16133" max="16133" width="15.140625" style="143" bestFit="1" customWidth="1"/>
    <col min="16134" max="16134" width="22.85546875" style="143" bestFit="1" customWidth="1"/>
    <col min="16135" max="16135" width="11.42578125" style="143"/>
    <col min="16136" max="16136" width="14.140625" style="143" bestFit="1" customWidth="1"/>
    <col min="16137" max="16384" width="11.42578125" style="143"/>
  </cols>
  <sheetData>
    <row r="1" spans="1:6" ht="15.75">
      <c r="A1" s="202" t="s">
        <v>0</v>
      </c>
      <c r="B1" s="202"/>
      <c r="C1" s="202"/>
      <c r="D1" s="202"/>
      <c r="E1" s="202"/>
      <c r="F1" s="202"/>
    </row>
    <row r="2" spans="1:6" ht="15.75">
      <c r="A2" s="202" t="s">
        <v>112</v>
      </c>
      <c r="B2" s="202"/>
      <c r="C2" s="202"/>
      <c r="D2" s="202"/>
      <c r="E2" s="202"/>
      <c r="F2" s="202"/>
    </row>
    <row r="3" spans="1:6" ht="15.75">
      <c r="A3" s="202" t="s">
        <v>381</v>
      </c>
      <c r="B3" s="202"/>
      <c r="C3" s="202"/>
      <c r="D3" s="202"/>
      <c r="E3" s="202"/>
      <c r="F3" s="202"/>
    </row>
    <row r="4" spans="1:6" ht="15.75">
      <c r="A4" s="202" t="s">
        <v>415</v>
      </c>
      <c r="B4" s="202"/>
      <c r="C4" s="202"/>
      <c r="D4" s="202"/>
      <c r="E4" s="202"/>
      <c r="F4" s="202"/>
    </row>
    <row r="5" spans="1:6" ht="15.75">
      <c r="A5" s="202"/>
      <c r="B5" s="202"/>
      <c r="C5" s="202"/>
      <c r="D5" s="202"/>
      <c r="E5" s="202"/>
      <c r="F5" s="202"/>
    </row>
    <row r="7" spans="1:6">
      <c r="A7" s="144" t="s">
        <v>382</v>
      </c>
      <c r="B7" s="144" t="s">
        <v>383</v>
      </c>
      <c r="C7" s="144" t="s">
        <v>384</v>
      </c>
      <c r="D7" s="144" t="s">
        <v>385</v>
      </c>
      <c r="E7" s="144" t="s">
        <v>386</v>
      </c>
      <c r="F7" s="144" t="s">
        <v>387</v>
      </c>
    </row>
    <row r="8" spans="1:6">
      <c r="A8" s="144"/>
      <c r="B8" s="144"/>
      <c r="C8" s="144"/>
      <c r="D8" s="144"/>
      <c r="E8" s="144"/>
      <c r="F8" s="144" t="s">
        <v>388</v>
      </c>
    </row>
    <row r="9" spans="1:6">
      <c r="A9" s="145" t="s">
        <v>389</v>
      </c>
      <c r="B9" s="146">
        <v>1151814537</v>
      </c>
      <c r="C9" s="146"/>
      <c r="D9" s="146"/>
      <c r="E9" s="146">
        <v>933548829.48000002</v>
      </c>
      <c r="F9" s="147">
        <f>+E9/B9</f>
        <v>0.81050273242036708</v>
      </c>
    </row>
    <row r="10" spans="1:6">
      <c r="A10" s="145" t="s">
        <v>390</v>
      </c>
      <c r="B10" s="146">
        <v>0</v>
      </c>
      <c r="C10" s="146"/>
      <c r="D10" s="146"/>
      <c r="E10" s="146">
        <v>0</v>
      </c>
      <c r="F10" s="147"/>
    </row>
    <row r="11" spans="1:6">
      <c r="A11" s="145" t="s">
        <v>391</v>
      </c>
      <c r="B11" s="146">
        <v>491421296</v>
      </c>
      <c r="C11" s="146"/>
      <c r="D11" s="146"/>
      <c r="E11" s="146">
        <v>366929351.33999997</v>
      </c>
      <c r="F11" s="147">
        <f>+E11/B11</f>
        <v>0.74666961795648346</v>
      </c>
    </row>
    <row r="12" spans="1:6" ht="45">
      <c r="A12" s="148" t="s">
        <v>392</v>
      </c>
      <c r="B12" s="146">
        <v>0</v>
      </c>
      <c r="C12" s="146"/>
      <c r="D12" s="146"/>
      <c r="E12" s="146">
        <v>0</v>
      </c>
      <c r="F12" s="147"/>
    </row>
    <row r="13" spans="1:6">
      <c r="A13" s="145" t="s">
        <v>393</v>
      </c>
      <c r="B13" s="146">
        <v>45151955</v>
      </c>
      <c r="C13" s="146"/>
      <c r="D13" s="146"/>
      <c r="E13" s="146">
        <v>35896111.32</v>
      </c>
      <c r="F13" s="147">
        <f t="shared" ref="F13:F19" si="0">+E13/B13</f>
        <v>0.7950068013666296</v>
      </c>
    </row>
    <row r="14" spans="1:6">
      <c r="A14" s="145" t="s">
        <v>394</v>
      </c>
      <c r="B14" s="146">
        <v>281883108</v>
      </c>
      <c r="C14" s="146"/>
      <c r="D14" s="146"/>
      <c r="E14" s="146">
        <v>250672962.97999999</v>
      </c>
      <c r="F14" s="147">
        <f t="shared" si="0"/>
        <v>0.88927983219200202</v>
      </c>
    </row>
    <row r="15" spans="1:6">
      <c r="A15" s="145" t="s">
        <v>395</v>
      </c>
      <c r="B15" s="146">
        <v>18879019573</v>
      </c>
      <c r="C15" s="146"/>
      <c r="D15" s="146"/>
      <c r="E15" s="146">
        <v>17784572961.650002</v>
      </c>
      <c r="F15" s="147">
        <f t="shared" si="0"/>
        <v>0.94202841905438606</v>
      </c>
    </row>
    <row r="16" spans="1:6">
      <c r="A16" s="145" t="s">
        <v>396</v>
      </c>
      <c r="B16" s="146">
        <v>7621292944</v>
      </c>
      <c r="C16" s="146"/>
      <c r="D16" s="146"/>
      <c r="E16" s="146">
        <v>1158748204.8299999</v>
      </c>
      <c r="F16" s="147">
        <f t="shared" si="0"/>
        <v>0.15204089559924938</v>
      </c>
    </row>
    <row r="17" spans="1:8">
      <c r="A17" s="149" t="s">
        <v>397</v>
      </c>
      <c r="B17" s="150">
        <v>706600813</v>
      </c>
      <c r="C17" s="150"/>
      <c r="D17" s="150"/>
      <c r="E17" s="150">
        <v>0</v>
      </c>
      <c r="F17" s="147">
        <f>+E17/B17</f>
        <v>0</v>
      </c>
    </row>
    <row r="18" spans="1:8">
      <c r="A18" s="145" t="s">
        <v>398</v>
      </c>
      <c r="B18" s="146">
        <v>0</v>
      </c>
      <c r="C18" s="146"/>
      <c r="D18" s="146"/>
      <c r="E18" s="146">
        <v>300874833.98000002</v>
      </c>
      <c r="F18" s="147">
        <v>1</v>
      </c>
    </row>
    <row r="19" spans="1:8" ht="30">
      <c r="A19" s="151" t="s">
        <v>399</v>
      </c>
      <c r="B19" s="152">
        <f>SUM(B9:B18)</f>
        <v>29177184226</v>
      </c>
      <c r="C19" s="152">
        <f>SUM(C9:C17)</f>
        <v>0</v>
      </c>
      <c r="D19" s="152">
        <f>SUM(D9:D17)</f>
        <v>0</v>
      </c>
      <c r="E19" s="152">
        <f>SUM(E9:E18)</f>
        <v>20831243255.579998</v>
      </c>
      <c r="F19" s="153">
        <f t="shared" si="0"/>
        <v>0.71395660027457775</v>
      </c>
      <c r="H19" s="131"/>
    </row>
    <row r="20" spans="1:8">
      <c r="B20" s="154"/>
      <c r="C20" s="154"/>
      <c r="D20" s="154"/>
      <c r="E20" s="154"/>
    </row>
    <row r="21" spans="1:8">
      <c r="A21" s="155" t="s">
        <v>400</v>
      </c>
      <c r="B21" s="156" t="s">
        <v>401</v>
      </c>
      <c r="C21" s="156" t="s">
        <v>402</v>
      </c>
      <c r="D21" s="156" t="s">
        <v>385</v>
      </c>
      <c r="E21" s="156" t="s">
        <v>386</v>
      </c>
      <c r="F21" s="157" t="s">
        <v>387</v>
      </c>
    </row>
    <row r="22" spans="1:8">
      <c r="A22" s="145" t="s">
        <v>6</v>
      </c>
      <c r="B22" s="146">
        <v>34537635</v>
      </c>
      <c r="C22" s="146"/>
      <c r="D22" s="146"/>
      <c r="E22" s="146">
        <v>99350939.620000005</v>
      </c>
      <c r="F22" s="147">
        <f>+E22/B22</f>
        <v>2.8765993855688152</v>
      </c>
    </row>
    <row r="23" spans="1:8">
      <c r="A23" s="145" t="s">
        <v>7</v>
      </c>
      <c r="B23" s="146">
        <v>311995228</v>
      </c>
      <c r="C23" s="146"/>
      <c r="D23" s="146"/>
      <c r="E23" s="146">
        <v>202486930</v>
      </c>
      <c r="F23" s="147">
        <f>+E23/B23</f>
        <v>0.64900649698398594</v>
      </c>
    </row>
    <row r="24" spans="1:8">
      <c r="A24" s="145" t="s">
        <v>169</v>
      </c>
      <c r="B24" s="146">
        <v>11899795</v>
      </c>
      <c r="C24" s="146"/>
      <c r="D24" s="146"/>
      <c r="E24" s="146">
        <v>59986343.859999999</v>
      </c>
      <c r="F24" s="147">
        <f>+E24/B24</f>
        <v>5.0409560719323316</v>
      </c>
    </row>
    <row r="25" spans="1:8">
      <c r="A25" s="145" t="s">
        <v>403</v>
      </c>
      <c r="B25" s="146">
        <v>0</v>
      </c>
      <c r="C25" s="146"/>
      <c r="D25" s="146"/>
      <c r="E25" s="146">
        <v>0</v>
      </c>
      <c r="F25" s="147"/>
    </row>
    <row r="26" spans="1:8">
      <c r="A26" s="145" t="s">
        <v>170</v>
      </c>
      <c r="B26" s="146">
        <v>770285536</v>
      </c>
      <c r="C26" s="146"/>
      <c r="D26" s="146"/>
      <c r="E26" s="146">
        <v>571724616</v>
      </c>
      <c r="F26" s="147">
        <f>+E26/B26</f>
        <v>0.74222426526258956</v>
      </c>
    </row>
    <row r="27" spans="1:8">
      <c r="A27" s="145" t="s">
        <v>171</v>
      </c>
      <c r="B27" s="146">
        <v>0</v>
      </c>
      <c r="C27" s="146"/>
      <c r="D27" s="146"/>
      <c r="E27" s="146"/>
      <c r="F27" s="147"/>
    </row>
    <row r="28" spans="1:8">
      <c r="A28" s="145" t="s">
        <v>172</v>
      </c>
      <c r="B28" s="146">
        <v>0</v>
      </c>
      <c r="C28" s="146"/>
      <c r="D28" s="146"/>
      <c r="E28" s="146"/>
      <c r="F28" s="147"/>
    </row>
    <row r="29" spans="1:8">
      <c r="A29" s="149" t="s">
        <v>173</v>
      </c>
      <c r="B29" s="150">
        <v>23096343</v>
      </c>
      <c r="C29" s="150"/>
      <c r="D29" s="150"/>
      <c r="E29" s="150">
        <v>0</v>
      </c>
      <c r="F29" s="147">
        <f>+E29/B29</f>
        <v>0</v>
      </c>
    </row>
    <row r="30" spans="1:8">
      <c r="A30" s="158" t="s">
        <v>404</v>
      </c>
      <c r="B30" s="159">
        <f>SUM(B22:B29)</f>
        <v>1151814537</v>
      </c>
      <c r="C30" s="159">
        <f>SUM(C22:C29)</f>
        <v>0</v>
      </c>
      <c r="D30" s="159">
        <f>SUM(D22:D29)</f>
        <v>0</v>
      </c>
      <c r="E30" s="159">
        <f>SUM(E22:E29)</f>
        <v>933548829.48000002</v>
      </c>
      <c r="F30" s="153">
        <f>+E30/B30</f>
        <v>0.81050273242036708</v>
      </c>
    </row>
    <row r="31" spans="1:8">
      <c r="B31" s="154"/>
      <c r="C31" s="154"/>
      <c r="D31" s="154"/>
      <c r="E31" s="160"/>
      <c r="F31" s="161"/>
    </row>
    <row r="32" spans="1:8">
      <c r="A32" s="155" t="s">
        <v>174</v>
      </c>
      <c r="B32" s="162"/>
      <c r="C32" s="162"/>
      <c r="D32" s="162"/>
      <c r="E32" s="162"/>
      <c r="F32" s="163"/>
    </row>
    <row r="33" spans="1:6">
      <c r="A33" s="164" t="s">
        <v>405</v>
      </c>
      <c r="B33" s="165">
        <v>491421296</v>
      </c>
      <c r="C33" s="165"/>
      <c r="D33" s="165"/>
      <c r="E33" s="165">
        <f>+E11</f>
        <v>366929351.33999997</v>
      </c>
      <c r="F33" s="147">
        <f>+E33/B33</f>
        <v>0.74666961795648346</v>
      </c>
    </row>
    <row r="34" spans="1:6">
      <c r="A34" s="145" t="s">
        <v>406</v>
      </c>
      <c r="B34" s="146">
        <v>45151955</v>
      </c>
      <c r="C34" s="146"/>
      <c r="D34" s="146"/>
      <c r="E34" s="146">
        <f>+E13</f>
        <v>35896111.32</v>
      </c>
      <c r="F34" s="147">
        <f>+E34/B34</f>
        <v>0.7950068013666296</v>
      </c>
    </row>
    <row r="35" spans="1:6">
      <c r="A35" s="145" t="s">
        <v>407</v>
      </c>
      <c r="B35" s="146">
        <v>281883108</v>
      </c>
      <c r="C35" s="146"/>
      <c r="D35" s="146"/>
      <c r="E35" s="146">
        <f>+E14</f>
        <v>250672962.97999999</v>
      </c>
      <c r="F35" s="147">
        <f>+E35/B35</f>
        <v>0.88927983219200202</v>
      </c>
    </row>
    <row r="36" spans="1:6">
      <c r="A36" s="149" t="s">
        <v>408</v>
      </c>
      <c r="B36" s="150"/>
      <c r="C36" s="150"/>
      <c r="D36" s="150"/>
      <c r="E36" s="150"/>
      <c r="F36" s="166"/>
    </row>
    <row r="37" spans="1:6">
      <c r="A37" s="158" t="s">
        <v>409</v>
      </c>
      <c r="B37" s="159">
        <f>SUM(B33:B36)</f>
        <v>818456359</v>
      </c>
      <c r="C37" s="159">
        <f>SUM(C33:C36)</f>
        <v>0</v>
      </c>
      <c r="D37" s="159">
        <f>SUM(D33:D36)</f>
        <v>0</v>
      </c>
      <c r="E37" s="159">
        <f>SUM(E33:E36)</f>
        <v>653498425.63999999</v>
      </c>
      <c r="F37" s="153">
        <f>+E37/B37</f>
        <v>0.79845237739792552</v>
      </c>
    </row>
    <row r="38" spans="1:6">
      <c r="B38" s="154"/>
      <c r="C38" s="154"/>
      <c r="D38" s="154"/>
      <c r="E38" s="154"/>
    </row>
    <row r="39" spans="1:6">
      <c r="A39" s="167" t="s">
        <v>410</v>
      </c>
      <c r="B39" s="159">
        <f>+B37+B30</f>
        <v>1970270896</v>
      </c>
      <c r="C39" s="159">
        <f>+C37+C30</f>
        <v>0</v>
      </c>
      <c r="D39" s="159">
        <f>+D37+D30</f>
        <v>0</v>
      </c>
      <c r="E39" s="159">
        <f>+E37+E30</f>
        <v>1587047255.1199999</v>
      </c>
      <c r="F39" s="153">
        <f>+E39/B39</f>
        <v>0.80549697929456698</v>
      </c>
    </row>
    <row r="40" spans="1:6">
      <c r="B40" s="154"/>
      <c r="C40" s="154"/>
      <c r="D40" s="154"/>
      <c r="E40" s="154"/>
    </row>
  </sheetData>
  <mergeCells count="5">
    <mergeCell ref="A4:F4"/>
    <mergeCell ref="A5:F5"/>
    <mergeCell ref="A2:F2"/>
    <mergeCell ref="A3:F3"/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8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Act</vt:lpstr>
      <vt:lpstr>Sit Fin</vt:lpstr>
      <vt:lpstr>Flujo</vt:lpstr>
      <vt:lpstr>Variaciones</vt:lpstr>
      <vt:lpstr>CE</vt:lpstr>
      <vt:lpstr>Anal Act</vt:lpstr>
      <vt:lpstr>Anal Pas</vt:lpstr>
      <vt:lpstr>Anal 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A. Hernandez Cruz</dc:creator>
  <cp:lastModifiedBy>Rita A. Hernandez Cruz</cp:lastModifiedBy>
  <dcterms:created xsi:type="dcterms:W3CDTF">2016-03-14T19:16:59Z</dcterms:created>
  <dcterms:modified xsi:type="dcterms:W3CDTF">2016-03-14T21:50:23Z</dcterms:modified>
</cp:coreProperties>
</file>