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0515" windowHeight="7170" firstSheet="1" activeTab="1"/>
  </bookViews>
  <sheets>
    <sheet name="Proyecto LI 2015" sheetId="2" state="hidden" r:id="rId1"/>
    <sheet name="Calendario Mensual ingresos" sheetId="4" r:id="rId2"/>
  </sheets>
  <definedNames>
    <definedName name="_xlnm._FilterDatabase" localSheetId="0" hidden="1">'Proyecto LI 2015'!$A$2:$C$2</definedName>
  </definedNames>
  <calcPr calcId="145621"/>
</workbook>
</file>

<file path=xl/calcChain.xml><?xml version="1.0" encoding="utf-8"?>
<calcChain xmlns="http://schemas.openxmlformats.org/spreadsheetml/2006/main">
  <c r="E195" i="2" l="1"/>
  <c r="E196" i="2" s="1"/>
  <c r="Q187" i="2"/>
  <c r="R187" i="2" s="1"/>
  <c r="Q186" i="2"/>
  <c r="R186" i="2" s="1"/>
  <c r="P185" i="2"/>
  <c r="O185" i="2"/>
  <c r="N185" i="2"/>
  <c r="M185" i="2"/>
  <c r="L185" i="2"/>
  <c r="K185" i="2"/>
  <c r="J185" i="2"/>
  <c r="I185" i="2"/>
  <c r="H185" i="2"/>
  <c r="G185" i="2"/>
  <c r="F185" i="2"/>
  <c r="E185" i="2"/>
  <c r="D185" i="2"/>
  <c r="R184" i="2"/>
  <c r="P184" i="2" s="1"/>
  <c r="O184" i="2" s="1"/>
  <c r="N184" i="2" s="1"/>
  <c r="M184" i="2" s="1"/>
  <c r="L184" i="2" s="1"/>
  <c r="K184" i="2" s="1"/>
  <c r="J184" i="2" s="1"/>
  <c r="I184" i="2" s="1"/>
  <c r="H184" i="2" s="1"/>
  <c r="G184" i="2" s="1"/>
  <c r="F184" i="2" s="1"/>
  <c r="E184" i="2" s="1"/>
  <c r="R182" i="2"/>
  <c r="P182" i="2" s="1"/>
  <c r="O182" i="2" s="1"/>
  <c r="N182" i="2" s="1"/>
  <c r="M182" i="2" s="1"/>
  <c r="L182" i="2" s="1"/>
  <c r="K182" i="2" s="1"/>
  <c r="J182" i="2" s="1"/>
  <c r="I182" i="2" s="1"/>
  <c r="H182" i="2" s="1"/>
  <c r="G182" i="2" s="1"/>
  <c r="F182" i="2" s="1"/>
  <c r="E182" i="2" s="1"/>
  <c r="Q181" i="2"/>
  <c r="D181" i="2"/>
  <c r="P180" i="2"/>
  <c r="O180" i="2"/>
  <c r="N180" i="2"/>
  <c r="M180" i="2"/>
  <c r="L180" i="2"/>
  <c r="K180" i="2"/>
  <c r="J180" i="2"/>
  <c r="I180" i="2"/>
  <c r="H180" i="2"/>
  <c r="G180" i="2"/>
  <c r="F180" i="2"/>
  <c r="E180" i="2"/>
  <c r="D180" i="2"/>
  <c r="P177" i="2"/>
  <c r="O177" i="2"/>
  <c r="N177" i="2"/>
  <c r="M177" i="2"/>
  <c r="L177" i="2"/>
  <c r="K177" i="2"/>
  <c r="J177" i="2"/>
  <c r="I177" i="2"/>
  <c r="H177" i="2"/>
  <c r="G177" i="2"/>
  <c r="F177" i="2"/>
  <c r="E177" i="2"/>
  <c r="R176" i="2"/>
  <c r="E176" i="2"/>
  <c r="Q176" i="2" s="1"/>
  <c r="E175" i="2"/>
  <c r="Q175" i="2" s="1"/>
  <c r="R175" i="2" s="1"/>
  <c r="E174" i="2"/>
  <c r="Q174" i="2" s="1"/>
  <c r="R174" i="2" s="1"/>
  <c r="E173" i="2"/>
  <c r="Q173" i="2" s="1"/>
  <c r="R173" i="2" s="1"/>
  <c r="E172" i="2"/>
  <c r="Q172" i="2" s="1"/>
  <c r="R172" i="2" s="1"/>
  <c r="E171" i="2"/>
  <c r="Q171" i="2" s="1"/>
  <c r="R171" i="2" s="1"/>
  <c r="R170" i="2"/>
  <c r="E170" i="2"/>
  <c r="Q170" i="2" s="1"/>
  <c r="E169" i="2"/>
  <c r="Q169" i="2" s="1"/>
  <c r="R169" i="2" s="1"/>
  <c r="R168" i="2"/>
  <c r="E168" i="2"/>
  <c r="Q168" i="2" s="1"/>
  <c r="E167" i="2"/>
  <c r="Q167" i="2" s="1"/>
  <c r="R167" i="2" s="1"/>
  <c r="E166" i="2"/>
  <c r="Q166" i="2" s="1"/>
  <c r="R166" i="2" s="1"/>
  <c r="E165" i="2"/>
  <c r="Q165" i="2" s="1"/>
  <c r="R165" i="2" s="1"/>
  <c r="E164" i="2"/>
  <c r="Q164" i="2" s="1"/>
  <c r="R164" i="2" s="1"/>
  <c r="E163" i="2"/>
  <c r="Q163" i="2" s="1"/>
  <c r="R163" i="2" s="1"/>
  <c r="R162" i="2"/>
  <c r="E162" i="2"/>
  <c r="Q162" i="2" s="1"/>
  <c r="E161" i="2"/>
  <c r="Q161" i="2" s="1"/>
  <c r="R161" i="2" s="1"/>
  <c r="R160" i="2"/>
  <c r="E160" i="2"/>
  <c r="Q160" i="2" s="1"/>
  <c r="E159" i="2"/>
  <c r="Q159" i="2" s="1"/>
  <c r="R159" i="2" s="1"/>
  <c r="E158" i="2"/>
  <c r="Q158" i="2" s="1"/>
  <c r="R158" i="2" s="1"/>
  <c r="E157" i="2"/>
  <c r="Q157" i="2" s="1"/>
  <c r="R157" i="2" s="1"/>
  <c r="E156" i="2"/>
  <c r="Q156" i="2" s="1"/>
  <c r="R156" i="2" s="1"/>
  <c r="E155" i="2"/>
  <c r="Q155" i="2" s="1"/>
  <c r="R155" i="2" s="1"/>
  <c r="R154" i="2"/>
  <c r="E154" i="2"/>
  <c r="Q154" i="2" s="1"/>
  <c r="E153" i="2"/>
  <c r="Q153" i="2" s="1"/>
  <c r="R153" i="2" s="1"/>
  <c r="R152" i="2"/>
  <c r="E152" i="2"/>
  <c r="Q152" i="2" s="1"/>
  <c r="E151" i="2"/>
  <c r="Q151" i="2" s="1"/>
  <c r="R151" i="2" s="1"/>
  <c r="E150" i="2"/>
  <c r="Q150" i="2" s="1"/>
  <c r="R150" i="2" s="1"/>
  <c r="E149" i="2"/>
  <c r="Q149" i="2" s="1"/>
  <c r="R149" i="2" s="1"/>
  <c r="E148" i="2"/>
  <c r="Q148" i="2" s="1"/>
  <c r="R148" i="2" s="1"/>
  <c r="E147" i="2"/>
  <c r="Q147" i="2" s="1"/>
  <c r="R147" i="2" s="1"/>
  <c r="R146" i="2"/>
  <c r="E146" i="2"/>
  <c r="Q146" i="2" s="1"/>
  <c r="E145" i="2"/>
  <c r="Q145" i="2" s="1"/>
  <c r="R145" i="2" s="1"/>
  <c r="R144" i="2"/>
  <c r="E144" i="2"/>
  <c r="Q144" i="2" s="1"/>
  <c r="E143" i="2"/>
  <c r="Q143" i="2" s="1"/>
  <c r="R143" i="2" s="1"/>
  <c r="E142" i="2"/>
  <c r="Q142" i="2" s="1"/>
  <c r="R142" i="2" s="1"/>
  <c r="E141" i="2"/>
  <c r="Q141" i="2" s="1"/>
  <c r="R141" i="2" s="1"/>
  <c r="E140" i="2"/>
  <c r="Q140" i="2" s="1"/>
  <c r="R140" i="2" s="1"/>
  <c r="E139" i="2"/>
  <c r="Q139" i="2" s="1"/>
  <c r="R139" i="2" s="1"/>
  <c r="R138" i="2"/>
  <c r="E138" i="2"/>
  <c r="Q138" i="2" s="1"/>
  <c r="E137" i="2"/>
  <c r="Q137" i="2" s="1"/>
  <c r="R137" i="2" s="1"/>
  <c r="R136" i="2"/>
  <c r="E136" i="2"/>
  <c r="Q136" i="2" s="1"/>
  <c r="E135" i="2"/>
  <c r="Q135" i="2" s="1"/>
  <c r="R135" i="2" s="1"/>
  <c r="E134" i="2"/>
  <c r="Q133" i="2"/>
  <c r="R133" i="2" s="1"/>
  <c r="E133" i="2"/>
  <c r="P132" i="2"/>
  <c r="O132" i="2"/>
  <c r="N132" i="2"/>
  <c r="M132" i="2"/>
  <c r="L132" i="2"/>
  <c r="K132" i="2"/>
  <c r="J132" i="2"/>
  <c r="I132" i="2"/>
  <c r="H132" i="2"/>
  <c r="G132" i="2"/>
  <c r="F132" i="2"/>
  <c r="D132" i="2"/>
  <c r="Q131" i="2"/>
  <c r="D131" i="2"/>
  <c r="R131" i="2" s="1"/>
  <c r="Q130" i="2"/>
  <c r="D130" i="2"/>
  <c r="Q129" i="2"/>
  <c r="D129" i="2"/>
  <c r="Q128" i="2"/>
  <c r="D128" i="2"/>
  <c r="P127" i="2"/>
  <c r="O127" i="2"/>
  <c r="N127" i="2"/>
  <c r="M127" i="2"/>
  <c r="L127" i="2"/>
  <c r="K127" i="2"/>
  <c r="J127" i="2"/>
  <c r="I127" i="2"/>
  <c r="H127" i="2"/>
  <c r="G127" i="2"/>
  <c r="F127" i="2"/>
  <c r="E127" i="2"/>
  <c r="Q126" i="2"/>
  <c r="D126" i="2"/>
  <c r="R126" i="2" s="1"/>
  <c r="Q125" i="2"/>
  <c r="D125" i="2"/>
  <c r="Q124" i="2"/>
  <c r="D124" i="2"/>
  <c r="Q123" i="2"/>
  <c r="R123" i="2" s="1"/>
  <c r="D123" i="2"/>
  <c r="D122" i="2" s="1"/>
  <c r="P122" i="2"/>
  <c r="P121" i="2" s="1"/>
  <c r="O122" i="2"/>
  <c r="N122" i="2"/>
  <c r="N121" i="2" s="1"/>
  <c r="N114" i="2" s="1"/>
  <c r="M122" i="2"/>
  <c r="L122" i="2"/>
  <c r="L121" i="2" s="1"/>
  <c r="K122" i="2"/>
  <c r="K121" i="2" s="1"/>
  <c r="J122" i="2"/>
  <c r="J121" i="2" s="1"/>
  <c r="J114" i="2" s="1"/>
  <c r="I122" i="2"/>
  <c r="I121" i="2" s="1"/>
  <c r="H122" i="2"/>
  <c r="H121" i="2" s="1"/>
  <c r="G122" i="2"/>
  <c r="F122" i="2"/>
  <c r="F121" i="2" s="1"/>
  <c r="F114" i="2" s="1"/>
  <c r="E122" i="2"/>
  <c r="O121" i="2"/>
  <c r="M121" i="2"/>
  <c r="G121" i="2"/>
  <c r="E121" i="2"/>
  <c r="Q120" i="2"/>
  <c r="D120" i="2"/>
  <c r="Q119" i="2"/>
  <c r="D119" i="2"/>
  <c r="Q118" i="2"/>
  <c r="D118" i="2"/>
  <c r="P117" i="2"/>
  <c r="O117" i="2"/>
  <c r="O114" i="2" s="1"/>
  <c r="N117" i="2"/>
  <c r="M117" i="2"/>
  <c r="L117" i="2"/>
  <c r="K117" i="2"/>
  <c r="J117" i="2"/>
  <c r="I117" i="2"/>
  <c r="H117" i="2"/>
  <c r="H114" i="2" s="1"/>
  <c r="G117" i="2"/>
  <c r="G114" i="2" s="1"/>
  <c r="F117" i="2"/>
  <c r="E117" i="2"/>
  <c r="Q116" i="2"/>
  <c r="D116" i="2"/>
  <c r="Q115" i="2"/>
  <c r="D115" i="2"/>
  <c r="P114" i="2"/>
  <c r="L114" i="2"/>
  <c r="Q113" i="2"/>
  <c r="D113" i="2"/>
  <c r="R113" i="2" s="1"/>
  <c r="Q112" i="2"/>
  <c r="D112" i="2"/>
  <c r="Q111" i="2"/>
  <c r="D111" i="2"/>
  <c r="Q110" i="2"/>
  <c r="D110" i="2"/>
  <c r="Q109" i="2"/>
  <c r="D109" i="2"/>
  <c r="R109" i="2" s="1"/>
  <c r="Q108" i="2"/>
  <c r="D108" i="2"/>
  <c r="Q107" i="2"/>
  <c r="D107" i="2"/>
  <c r="P106" i="2"/>
  <c r="O106" i="2"/>
  <c r="N106" i="2"/>
  <c r="M106" i="2"/>
  <c r="L106" i="2"/>
  <c r="K106" i="2"/>
  <c r="J106" i="2"/>
  <c r="I106" i="2"/>
  <c r="H106" i="2"/>
  <c r="G106" i="2"/>
  <c r="F106" i="2"/>
  <c r="E106" i="2"/>
  <c r="P105" i="2"/>
  <c r="O105" i="2"/>
  <c r="N105" i="2"/>
  <c r="M105" i="2"/>
  <c r="L105" i="2"/>
  <c r="K105" i="2"/>
  <c r="J105" i="2"/>
  <c r="I105" i="2"/>
  <c r="H105" i="2"/>
  <c r="G105" i="2"/>
  <c r="F105" i="2"/>
  <c r="Q104" i="2"/>
  <c r="D104" i="2"/>
  <c r="Q103" i="2"/>
  <c r="D103" i="2"/>
  <c r="Q102" i="2"/>
  <c r="D102" i="2"/>
  <c r="P101" i="2"/>
  <c r="O101" i="2"/>
  <c r="N101" i="2"/>
  <c r="M101" i="2"/>
  <c r="L101" i="2"/>
  <c r="K101" i="2"/>
  <c r="J101" i="2"/>
  <c r="I101" i="2"/>
  <c r="H101" i="2"/>
  <c r="G101" i="2"/>
  <c r="F101" i="2"/>
  <c r="E101" i="2"/>
  <c r="Q100" i="2"/>
  <c r="D100" i="2"/>
  <c r="Q99" i="2"/>
  <c r="D99" i="2"/>
  <c r="P98" i="2"/>
  <c r="O98" i="2"/>
  <c r="N98" i="2"/>
  <c r="M98" i="2"/>
  <c r="L98" i="2"/>
  <c r="K98" i="2"/>
  <c r="J98" i="2"/>
  <c r="I98" i="2"/>
  <c r="H98" i="2"/>
  <c r="G98" i="2"/>
  <c r="F98" i="2"/>
  <c r="E98" i="2"/>
  <c r="Q96" i="2"/>
  <c r="D96" i="2"/>
  <c r="R95" i="2"/>
  <c r="P95" i="2" s="1"/>
  <c r="O95" i="2" s="1"/>
  <c r="N95" i="2" s="1"/>
  <c r="M95" i="2" s="1"/>
  <c r="L95" i="2" s="1"/>
  <c r="Q94" i="2"/>
  <c r="D94" i="2"/>
  <c r="Q93" i="2"/>
  <c r="D93" i="2"/>
  <c r="R93" i="2" s="1"/>
  <c r="Q92" i="2"/>
  <c r="D92" i="2"/>
  <c r="Q91" i="2"/>
  <c r="D91" i="2"/>
  <c r="Q90" i="2"/>
  <c r="D90" i="2"/>
  <c r="Q89" i="2"/>
  <c r="D89" i="2"/>
  <c r="Q88" i="2"/>
  <c r="D88" i="2"/>
  <c r="Q87" i="2"/>
  <c r="D87" i="2"/>
  <c r="Q86" i="2"/>
  <c r="D86" i="2"/>
  <c r="P85" i="2"/>
  <c r="P84" i="2" s="1"/>
  <c r="P83" i="2" s="1"/>
  <c r="O85" i="2"/>
  <c r="O84" i="2" s="1"/>
  <c r="O83" i="2" s="1"/>
  <c r="N85" i="2"/>
  <c r="N84" i="2" s="1"/>
  <c r="N83" i="2" s="1"/>
  <c r="M85" i="2"/>
  <c r="M84" i="2" s="1"/>
  <c r="M83" i="2" s="1"/>
  <c r="L85" i="2"/>
  <c r="L84" i="2" s="1"/>
  <c r="L83" i="2" s="1"/>
  <c r="K85" i="2"/>
  <c r="K84" i="2" s="1"/>
  <c r="K83" i="2" s="1"/>
  <c r="J85" i="2"/>
  <c r="J84" i="2" s="1"/>
  <c r="J83" i="2" s="1"/>
  <c r="I85" i="2"/>
  <c r="I84" i="2" s="1"/>
  <c r="I83" i="2" s="1"/>
  <c r="H85" i="2"/>
  <c r="H84" i="2" s="1"/>
  <c r="H83" i="2" s="1"/>
  <c r="G85" i="2"/>
  <c r="G84" i="2" s="1"/>
  <c r="G83" i="2" s="1"/>
  <c r="F85" i="2"/>
  <c r="F84" i="2" s="1"/>
  <c r="F83" i="2" s="1"/>
  <c r="E85" i="2"/>
  <c r="E84" i="2" s="1"/>
  <c r="E83" i="2" s="1"/>
  <c r="P82" i="2"/>
  <c r="O82" i="2"/>
  <c r="N82" i="2"/>
  <c r="M82" i="2"/>
  <c r="L82" i="2"/>
  <c r="K82" i="2"/>
  <c r="J82" i="2"/>
  <c r="I82" i="2"/>
  <c r="H82" i="2"/>
  <c r="G82" i="2"/>
  <c r="F82" i="2"/>
  <c r="E82" i="2"/>
  <c r="Q80" i="2"/>
  <c r="D80" i="2"/>
  <c r="P79" i="2"/>
  <c r="O79" i="2"/>
  <c r="N79" i="2"/>
  <c r="M79" i="2"/>
  <c r="L79" i="2"/>
  <c r="K79" i="2"/>
  <c r="J79" i="2"/>
  <c r="I79" i="2"/>
  <c r="H79" i="2"/>
  <c r="G79" i="2"/>
  <c r="F79" i="2"/>
  <c r="E79" i="2"/>
  <c r="Q78" i="2"/>
  <c r="D78" i="2"/>
  <c r="Q77" i="2"/>
  <c r="D77" i="2"/>
  <c r="Q76" i="2"/>
  <c r="D76" i="2"/>
  <c r="Q75" i="2"/>
  <c r="D75" i="2"/>
  <c r="Q74" i="2"/>
  <c r="D74" i="2"/>
  <c r="P73" i="2"/>
  <c r="O73" i="2"/>
  <c r="O72" i="2" s="1"/>
  <c r="N73" i="2"/>
  <c r="N72" i="2" s="1"/>
  <c r="M73" i="2"/>
  <c r="M72" i="2" s="1"/>
  <c r="L73" i="2"/>
  <c r="L72" i="2" s="1"/>
  <c r="K73" i="2"/>
  <c r="K72" i="2" s="1"/>
  <c r="J73" i="2"/>
  <c r="I73" i="2"/>
  <c r="I72" i="2" s="1"/>
  <c r="H73" i="2"/>
  <c r="H72" i="2" s="1"/>
  <c r="G73" i="2"/>
  <c r="G72" i="2" s="1"/>
  <c r="F73" i="2"/>
  <c r="F72" i="2" s="1"/>
  <c r="E73" i="2"/>
  <c r="E72" i="2" s="1"/>
  <c r="P72" i="2"/>
  <c r="J72" i="2"/>
  <c r="P71" i="2"/>
  <c r="O71" i="2"/>
  <c r="N71" i="2"/>
  <c r="M71" i="2"/>
  <c r="L71" i="2"/>
  <c r="K71" i="2"/>
  <c r="J71" i="2"/>
  <c r="I71" i="2"/>
  <c r="H71" i="2"/>
  <c r="G71" i="2"/>
  <c r="F71" i="2"/>
  <c r="E71" i="2"/>
  <c r="Q67" i="2"/>
  <c r="D67" i="2"/>
  <c r="Q66" i="2"/>
  <c r="D66" i="2"/>
  <c r="Q65" i="2"/>
  <c r="D65" i="2"/>
  <c r="Q64" i="2"/>
  <c r="D64" i="2"/>
  <c r="Q63" i="2"/>
  <c r="D63" i="2"/>
  <c r="Q62" i="2"/>
  <c r="D62" i="2"/>
  <c r="Q61" i="2"/>
  <c r="D61" i="2"/>
  <c r="Q60" i="2"/>
  <c r="D60" i="2"/>
  <c r="Q59" i="2"/>
  <c r="D59" i="2"/>
  <c r="Q58" i="2"/>
  <c r="D58" i="2"/>
  <c r="Q57" i="2"/>
  <c r="D57" i="2"/>
  <c r="Q56" i="2"/>
  <c r="D56" i="2"/>
  <c r="Q55" i="2"/>
  <c r="D55" i="2"/>
  <c r="Q54" i="2"/>
  <c r="D54" i="2"/>
  <c r="Q53" i="2"/>
  <c r="D53" i="2"/>
  <c r="P52" i="2"/>
  <c r="O52" i="2"/>
  <c r="N52" i="2"/>
  <c r="M52" i="2"/>
  <c r="L52" i="2"/>
  <c r="K52" i="2"/>
  <c r="J52" i="2"/>
  <c r="I52" i="2"/>
  <c r="H52" i="2"/>
  <c r="G52" i="2"/>
  <c r="F52" i="2"/>
  <c r="E52" i="2"/>
  <c r="Q51" i="2"/>
  <c r="D51" i="2"/>
  <c r="Q50" i="2"/>
  <c r="D50" i="2"/>
  <c r="Q49" i="2"/>
  <c r="D49" i="2"/>
  <c r="P48" i="2"/>
  <c r="O48" i="2"/>
  <c r="N48" i="2"/>
  <c r="M48" i="2"/>
  <c r="L48" i="2"/>
  <c r="K48" i="2"/>
  <c r="J48" i="2"/>
  <c r="I48" i="2"/>
  <c r="H48" i="2"/>
  <c r="G48" i="2"/>
  <c r="F48" i="2"/>
  <c r="E48" i="2"/>
  <c r="Q47" i="2"/>
  <c r="D47" i="2"/>
  <c r="Q46" i="2"/>
  <c r="D46" i="2"/>
  <c r="Q45" i="2"/>
  <c r="D45" i="2"/>
  <c r="Q44" i="2"/>
  <c r="D44" i="2"/>
  <c r="Q43" i="2"/>
  <c r="D43" i="2"/>
  <c r="Q42" i="2"/>
  <c r="D42" i="2"/>
  <c r="Q41" i="2"/>
  <c r="D41" i="2"/>
  <c r="P40" i="2"/>
  <c r="O40" i="2"/>
  <c r="N40" i="2"/>
  <c r="M40" i="2"/>
  <c r="L40" i="2"/>
  <c r="K40" i="2"/>
  <c r="J40" i="2"/>
  <c r="I40" i="2"/>
  <c r="H40" i="2"/>
  <c r="G40" i="2"/>
  <c r="F40" i="2"/>
  <c r="E40" i="2"/>
  <c r="Q39" i="2"/>
  <c r="D39" i="2"/>
  <c r="Q36" i="2"/>
  <c r="D36" i="2"/>
  <c r="Q35" i="2"/>
  <c r="D35" i="2"/>
  <c r="P34" i="2"/>
  <c r="O34" i="2"/>
  <c r="N34" i="2"/>
  <c r="M34" i="2"/>
  <c r="L34" i="2"/>
  <c r="K34" i="2"/>
  <c r="J34" i="2"/>
  <c r="I34" i="2"/>
  <c r="H34" i="2"/>
  <c r="G34" i="2"/>
  <c r="F34" i="2"/>
  <c r="E34" i="2"/>
  <c r="P33" i="2"/>
  <c r="O33" i="2"/>
  <c r="N33" i="2"/>
  <c r="M33" i="2"/>
  <c r="L33" i="2"/>
  <c r="K33" i="2"/>
  <c r="J33" i="2"/>
  <c r="I33" i="2"/>
  <c r="H33" i="2"/>
  <c r="G33" i="2"/>
  <c r="F33" i="2"/>
  <c r="E33" i="2"/>
  <c r="Q32" i="2"/>
  <c r="R32" i="2" s="1"/>
  <c r="Q31" i="2"/>
  <c r="R31" i="2" s="1"/>
  <c r="Q30" i="2"/>
  <c r="R30" i="2" s="1"/>
  <c r="Q29" i="2"/>
  <c r="R29" i="2" s="1"/>
  <c r="Q28" i="2"/>
  <c r="R28" i="2" s="1"/>
  <c r="Q27" i="2"/>
  <c r="R27" i="2" s="1"/>
  <c r="Q26" i="2"/>
  <c r="R26" i="2" s="1"/>
  <c r="Q25" i="2"/>
  <c r="R25" i="2" s="1"/>
  <c r="Q24" i="2"/>
  <c r="R24" i="2" s="1"/>
  <c r="Q23" i="2"/>
  <c r="R23" i="2" s="1"/>
  <c r="Q22" i="2"/>
  <c r="R22" i="2" s="1"/>
  <c r="Q21" i="2"/>
  <c r="D21" i="2"/>
  <c r="Q20" i="2"/>
  <c r="D20" i="2"/>
  <c r="Q19" i="2"/>
  <c r="D19" i="2"/>
  <c r="D18" i="2" s="1"/>
  <c r="P18" i="2"/>
  <c r="O18" i="2"/>
  <c r="N18" i="2"/>
  <c r="M18" i="2"/>
  <c r="L18" i="2"/>
  <c r="K18" i="2"/>
  <c r="J18" i="2"/>
  <c r="I18" i="2"/>
  <c r="H18" i="2"/>
  <c r="G18" i="2"/>
  <c r="F18" i="2"/>
  <c r="E18" i="2"/>
  <c r="Q16" i="2"/>
  <c r="D16" i="2"/>
  <c r="Q15" i="2"/>
  <c r="D15" i="2"/>
  <c r="Q14" i="2"/>
  <c r="D14" i="2"/>
  <c r="Q13" i="2"/>
  <c r="D13" i="2"/>
  <c r="P12" i="2"/>
  <c r="O12" i="2"/>
  <c r="N12" i="2"/>
  <c r="M12" i="2"/>
  <c r="L12" i="2"/>
  <c r="K12" i="2"/>
  <c r="J12" i="2"/>
  <c r="I12" i="2"/>
  <c r="H12" i="2"/>
  <c r="G12" i="2"/>
  <c r="F12" i="2"/>
  <c r="E12" i="2"/>
  <c r="Q11" i="2"/>
  <c r="D11" i="2"/>
  <c r="D10" i="2" s="1"/>
  <c r="P10" i="2"/>
  <c r="O10" i="2"/>
  <c r="N10" i="2"/>
  <c r="M10" i="2"/>
  <c r="L10" i="2"/>
  <c r="K10" i="2"/>
  <c r="J10" i="2"/>
  <c r="I10" i="2"/>
  <c r="H10" i="2"/>
  <c r="G10" i="2"/>
  <c r="F10" i="2"/>
  <c r="E10" i="2"/>
  <c r="Q9" i="2"/>
  <c r="D9" i="2"/>
  <c r="Q8" i="2"/>
  <c r="D8" i="2"/>
  <c r="Q7" i="2"/>
  <c r="D7" i="2"/>
  <c r="Q6" i="2"/>
  <c r="D6" i="2"/>
  <c r="D5" i="2" s="1"/>
  <c r="P5" i="2"/>
  <c r="O5" i="2"/>
  <c r="N5" i="2"/>
  <c r="M5" i="2"/>
  <c r="L5" i="2"/>
  <c r="K5" i="2"/>
  <c r="J5" i="2"/>
  <c r="I5" i="2"/>
  <c r="H5" i="2"/>
  <c r="G5" i="2"/>
  <c r="F5" i="2"/>
  <c r="E5" i="2"/>
  <c r="P4" i="2"/>
  <c r="O4" i="2"/>
  <c r="N4" i="2"/>
  <c r="M4" i="2"/>
  <c r="L4" i="2"/>
  <c r="K4" i="2"/>
  <c r="J4" i="2"/>
  <c r="I4" i="2"/>
  <c r="H4" i="2"/>
  <c r="G4" i="2"/>
  <c r="F4" i="2"/>
  <c r="E4" i="2"/>
  <c r="K38" i="2" l="1"/>
  <c r="O38" i="2"/>
  <c r="D48" i="2"/>
  <c r="R104" i="2"/>
  <c r="Q122" i="2"/>
  <c r="R122" i="2" s="1"/>
  <c r="R125" i="2"/>
  <c r="Q127" i="2"/>
  <c r="R127" i="2" s="1"/>
  <c r="D127" i="2"/>
  <c r="R130" i="2"/>
  <c r="K114" i="2"/>
  <c r="Q121" i="2"/>
  <c r="E105" i="2"/>
  <c r="Q177" i="2"/>
  <c r="D12" i="2"/>
  <c r="R108" i="2"/>
  <c r="R112" i="2"/>
  <c r="R115" i="2"/>
  <c r="R120" i="2"/>
  <c r="R124" i="2"/>
  <c r="R181" i="2"/>
  <c r="R7" i="2"/>
  <c r="R9" i="2"/>
  <c r="R36" i="2"/>
  <c r="R54" i="2"/>
  <c r="R55" i="2"/>
  <c r="R59" i="2"/>
  <c r="R62" i="2"/>
  <c r="R64" i="2"/>
  <c r="R66" i="2"/>
  <c r="R74" i="2"/>
  <c r="R76" i="2"/>
  <c r="R78" i="2"/>
  <c r="R96" i="2"/>
  <c r="R99" i="2"/>
  <c r="R100" i="2"/>
  <c r="Q106" i="2"/>
  <c r="R21" i="2"/>
  <c r="R43" i="2"/>
  <c r="R46" i="2"/>
  <c r="R47" i="2"/>
  <c r="R50" i="2"/>
  <c r="R90" i="2"/>
  <c r="Q12" i="2"/>
  <c r="R15" i="2"/>
  <c r="L38" i="2"/>
  <c r="R42" i="2"/>
  <c r="Q52" i="2"/>
  <c r="G38" i="2"/>
  <c r="R60" i="2"/>
  <c r="R65" i="2"/>
  <c r="R77" i="2"/>
  <c r="D85" i="2"/>
  <c r="R89" i="2"/>
  <c r="R91" i="2"/>
  <c r="D40" i="2"/>
  <c r="R86" i="2"/>
  <c r="Q185" i="2"/>
  <c r="R185" i="2" s="1"/>
  <c r="D177" i="2"/>
  <c r="R177" i="2" s="1"/>
  <c r="P192" i="2"/>
  <c r="M192" i="2"/>
  <c r="H192" i="2"/>
  <c r="L192" i="2"/>
  <c r="I192" i="2"/>
  <c r="Q101" i="2"/>
  <c r="D101" i="2"/>
  <c r="R102" i="2"/>
  <c r="Q82" i="2"/>
  <c r="R94" i="2"/>
  <c r="D98" i="2"/>
  <c r="Q71" i="2"/>
  <c r="R75" i="2"/>
  <c r="Q79" i="2"/>
  <c r="H38" i="2"/>
  <c r="P38" i="2"/>
  <c r="Q40" i="2"/>
  <c r="R40" i="2" s="1"/>
  <c r="I38" i="2"/>
  <c r="M38" i="2"/>
  <c r="R53" i="2"/>
  <c r="Q33" i="2"/>
  <c r="D34" i="2"/>
  <c r="F38" i="2"/>
  <c r="R41" i="2"/>
  <c r="J38" i="2"/>
  <c r="N38" i="2"/>
  <c r="R49" i="2"/>
  <c r="R57" i="2"/>
  <c r="R35" i="2"/>
  <c r="R45" i="2"/>
  <c r="D52" i="2"/>
  <c r="R58" i="2"/>
  <c r="R61" i="2"/>
  <c r="R63" i="2"/>
  <c r="R67" i="2"/>
  <c r="Q10" i="2"/>
  <c r="R16" i="2"/>
  <c r="R20" i="2"/>
  <c r="R13" i="2"/>
  <c r="Q18" i="2"/>
  <c r="R18" i="2" s="1"/>
  <c r="R8" i="2"/>
  <c r="Q4" i="2"/>
  <c r="R11" i="2"/>
  <c r="D79" i="2"/>
  <c r="R80" i="2"/>
  <c r="D84" i="2"/>
  <c r="R116" i="2"/>
  <c r="R10" i="2"/>
  <c r="R12" i="2"/>
  <c r="R44" i="2"/>
  <c r="R56" i="2"/>
  <c r="Q72" i="2"/>
  <c r="Q73" i="2"/>
  <c r="Q105" i="2"/>
  <c r="D106" i="2"/>
  <c r="R106" i="2" s="1"/>
  <c r="R110" i="2"/>
  <c r="D117" i="2"/>
  <c r="D114" i="2" s="1"/>
  <c r="R118" i="2"/>
  <c r="K192" i="2"/>
  <c r="O192" i="2"/>
  <c r="R6" i="2"/>
  <c r="R19" i="2"/>
  <c r="Q48" i="2"/>
  <c r="D71" i="2"/>
  <c r="R71" i="2" s="1"/>
  <c r="D73" i="2"/>
  <c r="D82" i="2"/>
  <c r="R87" i="2"/>
  <c r="D4" i="2"/>
  <c r="R14" i="2"/>
  <c r="Q34" i="2"/>
  <c r="R34" i="2" s="1"/>
  <c r="R39" i="2"/>
  <c r="R51" i="2"/>
  <c r="R128" i="2"/>
  <c r="J192" i="2"/>
  <c r="N192" i="2"/>
  <c r="D33" i="2"/>
  <c r="E38" i="2"/>
  <c r="Q84" i="2"/>
  <c r="R88" i="2"/>
  <c r="Q98" i="2"/>
  <c r="R98" i="2" s="1"/>
  <c r="D105" i="2"/>
  <c r="R111" i="2"/>
  <c r="E114" i="2"/>
  <c r="I114" i="2"/>
  <c r="M114" i="2"/>
  <c r="Q117" i="2"/>
  <c r="R119" i="2"/>
  <c r="D121" i="2"/>
  <c r="R129" i="2"/>
  <c r="Q83" i="2"/>
  <c r="Q85" i="2"/>
  <c r="R85" i="2" s="1"/>
  <c r="R92" i="2"/>
  <c r="R103" i="2"/>
  <c r="R107" i="2"/>
  <c r="E132" i="2"/>
  <c r="Q132" i="2" s="1"/>
  <c r="R132" i="2" s="1"/>
  <c r="Q134" i="2"/>
  <c r="R134" i="2" s="1"/>
  <c r="Q180" i="2"/>
  <c r="R180" i="2" s="1"/>
  <c r="R82" i="2" l="1"/>
  <c r="R121" i="2"/>
  <c r="R33" i="2"/>
  <c r="R48" i="2"/>
  <c r="R52" i="2"/>
  <c r="R101" i="2"/>
  <c r="X4" i="2"/>
  <c r="D38" i="2"/>
  <c r="R105" i="2"/>
  <c r="R192" i="2"/>
  <c r="R79" i="2"/>
  <c r="Q38" i="2"/>
  <c r="R38" i="2" s="1"/>
  <c r="D192" i="2"/>
  <c r="R4" i="2"/>
  <c r="R73" i="2"/>
  <c r="D72" i="2"/>
  <c r="R72" i="2" s="1"/>
  <c r="R117" i="2"/>
  <c r="Q114" i="2"/>
  <c r="R114" i="2" s="1"/>
  <c r="R84" i="2"/>
  <c r="D83" i="2"/>
  <c r="R83" i="2" s="1"/>
  <c r="R81" i="2"/>
  <c r="R178" i="2"/>
  <c r="R69" i="2"/>
  <c r="R97" i="2"/>
  <c r="D69" i="2"/>
  <c r="D179" i="2"/>
  <c r="R179" i="2"/>
  <c r="D37" i="2"/>
  <c r="R37" i="2"/>
  <c r="D81" i="2"/>
  <c r="D190" i="2"/>
  <c r="D17" i="2"/>
  <c r="R17" i="2"/>
  <c r="D68" i="2"/>
  <c r="R68" i="2"/>
  <c r="D178" i="2"/>
  <c r="D70" i="2"/>
  <c r="R70" i="2"/>
  <c r="D97" i="2"/>
  <c r="M69" i="2"/>
  <c r="L69" i="2"/>
  <c r="K69" i="2"/>
  <c r="J69" i="2"/>
  <c r="I69" i="2"/>
  <c r="H69" i="2"/>
  <c r="G69" i="2"/>
  <c r="F69" i="2"/>
  <c r="E69" i="2"/>
  <c r="Q69" i="2"/>
  <c r="P69" i="2"/>
  <c r="O69" i="2"/>
  <c r="N69" i="2"/>
  <c r="H97" i="2"/>
  <c r="G97" i="2"/>
  <c r="F97" i="2"/>
  <c r="E97" i="2"/>
  <c r="Q97" i="2"/>
  <c r="P97" i="2"/>
  <c r="O97" i="2"/>
  <c r="N97" i="2"/>
  <c r="M97" i="2"/>
  <c r="L97" i="2"/>
  <c r="K97" i="2"/>
  <c r="J97" i="2"/>
  <c r="I97" i="2"/>
  <c r="N37" i="2"/>
  <c r="M37" i="2"/>
  <c r="L37" i="2"/>
  <c r="K37" i="2"/>
  <c r="J37" i="2"/>
  <c r="I37" i="2"/>
  <c r="H37" i="2"/>
  <c r="G37" i="2"/>
  <c r="F37" i="2"/>
  <c r="E37" i="2"/>
  <c r="Q37" i="2"/>
  <c r="P37" i="2"/>
  <c r="O37" i="2"/>
  <c r="I178" i="2"/>
  <c r="H178" i="2"/>
  <c r="G178" i="2"/>
  <c r="F178" i="2"/>
  <c r="E178" i="2"/>
  <c r="Q178" i="2"/>
  <c r="P178" i="2"/>
  <c r="O178" i="2"/>
  <c r="N178" i="2"/>
  <c r="M178" i="2"/>
  <c r="L178" i="2"/>
  <c r="K178" i="2"/>
  <c r="J178" i="2"/>
  <c r="I183" i="2"/>
  <c r="H183" i="2"/>
  <c r="G183" i="2"/>
  <c r="F183" i="2"/>
  <c r="E183" i="2"/>
  <c r="D183" i="2"/>
  <c r="R183" i="2"/>
  <c r="P183" i="2"/>
  <c r="O183" i="2"/>
  <c r="N183" i="2"/>
  <c r="M183" i="2"/>
  <c r="L183" i="2"/>
  <c r="K183" i="2"/>
  <c r="J183" i="2"/>
  <c r="J81" i="2"/>
  <c r="I81" i="2"/>
  <c r="H81" i="2"/>
  <c r="G81" i="2"/>
  <c r="F81" i="2"/>
  <c r="E81" i="2"/>
  <c r="Q81" i="2"/>
  <c r="P81" i="2"/>
  <c r="O81" i="2"/>
  <c r="N81" i="2"/>
  <c r="M81" i="2"/>
  <c r="L81" i="2"/>
  <c r="K81" i="2"/>
  <c r="L17" i="2"/>
  <c r="K17" i="2"/>
  <c r="J17" i="2"/>
  <c r="I17" i="2"/>
  <c r="H17" i="2"/>
  <c r="G17" i="2"/>
  <c r="F17" i="2"/>
  <c r="E17" i="2"/>
  <c r="Q17" i="2"/>
  <c r="P17" i="2"/>
  <c r="O17" i="2"/>
  <c r="N17" i="2"/>
  <c r="M17" i="2"/>
  <c r="K70" i="2"/>
  <c r="J70" i="2"/>
  <c r="I70" i="2"/>
  <c r="H70" i="2"/>
  <c r="G70" i="2"/>
  <c r="F70" i="2"/>
  <c r="E70" i="2"/>
  <c r="Q70" i="2"/>
  <c r="P70" i="2"/>
  <c r="O70" i="2"/>
  <c r="N70" i="2"/>
  <c r="M70" i="2"/>
  <c r="L70" i="2"/>
  <c r="K179" i="2"/>
  <c r="J179" i="2"/>
  <c r="I179" i="2"/>
  <c r="H179" i="2"/>
  <c r="G179" i="2"/>
  <c r="F179" i="2"/>
  <c r="E179" i="2"/>
  <c r="Q179" i="2"/>
  <c r="P179" i="2"/>
  <c r="O179" i="2"/>
  <c r="N179" i="2"/>
  <c r="M179" i="2"/>
  <c r="L179" i="2"/>
  <c r="J68" i="2"/>
  <c r="I68" i="2"/>
  <c r="H68" i="2"/>
  <c r="G68" i="2"/>
  <c r="F68" i="2"/>
  <c r="E68" i="2"/>
  <c r="Q68" i="2"/>
  <c r="P68" i="2"/>
  <c r="O68" i="2"/>
  <c r="N68" i="2"/>
  <c r="M68" i="2"/>
  <c r="L68" i="2"/>
  <c r="K68" i="2"/>
</calcChain>
</file>

<file path=xl/sharedStrings.xml><?xml version="1.0" encoding="utf-8"?>
<sst xmlns="http://schemas.openxmlformats.org/spreadsheetml/2006/main" count="721" uniqueCount="346">
  <si>
    <t>Cuenta Completa</t>
  </si>
  <si>
    <t>Descripción o Concepto</t>
  </si>
  <si>
    <t>Cuenta Detalle</t>
  </si>
  <si>
    <t>Ingresos derivados de financiamientos</t>
  </si>
  <si>
    <t>No</t>
  </si>
  <si>
    <t>Si</t>
  </si>
  <si>
    <t>Endeudamiento externo</t>
  </si>
  <si>
    <t>Impuestos</t>
  </si>
  <si>
    <t>Impuestos sobre los ingresos</t>
  </si>
  <si>
    <t>1.1.1</t>
  </si>
  <si>
    <t>Sobre loterías,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</si>
  <si>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</si>
  <si>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</si>
  <si>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</si>
  <si>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</si>
  <si>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</si>
  <si>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</si>
  <si>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Impuestos sobre el patrimonio</t>
  </si>
  <si>
    <t>1.2.1</t>
  </si>
  <si>
    <t>Sobre tenencia o uso de vehículos</t>
  </si>
  <si>
    <t>Impuestos sobre la producción, el consumo y las transacciones</t>
  </si>
  <si>
    <t>1.3.1</t>
  </si>
  <si>
    <t>Sobre hospedaje</t>
  </si>
  <si>
    <t>1.3.2</t>
  </si>
  <si>
    <t>Adicional para la ejecución de obras materiales y asistencia social</t>
  </si>
  <si>
    <t>1.3.3</t>
  </si>
  <si>
    <t>Sobre enajenación de vehículos usados</t>
  </si>
  <si>
    <t>1.3.4</t>
  </si>
  <si>
    <t>Impuesto a las erogaciones en juegos y concursos</t>
  </si>
  <si>
    <t>Impuestos al comercio exterior</t>
  </si>
  <si>
    <t>Impuestos sobre Nóminas y Asimilables</t>
  </si>
  <si>
    <t>1.5.1</t>
  </si>
  <si>
    <t>Sobre erogaciones por remuneración al trabajo personal</t>
  </si>
  <si>
    <t>Impuestos ecológicos</t>
  </si>
  <si>
    <t>Accesorios</t>
  </si>
  <si>
    <t>Otros Impuestos</t>
  </si>
  <si>
    <t>Impuestos no comprendidos en las fracciones de la Ley de Ingresos causadas en 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</si>
  <si>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</si>
  <si>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</si>
  <si>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</si>
  <si>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</si>
  <si>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</si>
  <si>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</si>
  <si>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</si>
  <si>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</si>
  <si>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</si>
  <si>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</si>
  <si>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4.1.1</t>
  </si>
  <si>
    <t>Por el uso, goce o aprovechamiento de bienes de dominio público del Estado</t>
  </si>
  <si>
    <t>4.1.2</t>
  </si>
  <si>
    <t>Por el uso de cementerios y prestación de servicios conexos</t>
  </si>
  <si>
    <t>Derechos a los hidrocarburos</t>
  </si>
  <si>
    <t>Derechos por prestación de servicios</t>
  </si>
  <si>
    <t>4.3.1</t>
  </si>
  <si>
    <t>Servicios que presta la Administracion Pública en general</t>
  </si>
  <si>
    <t>4.3.2</t>
  </si>
  <si>
    <t>Servicios que presta la Secretaría de Seguridad Pública</t>
  </si>
  <si>
    <t>4.3.2.1</t>
  </si>
  <si>
    <t>Dotacion, canje, reposicion y baja de placas</t>
  </si>
  <si>
    <t>4.3.2.2</t>
  </si>
  <si>
    <t>Tarjetas de circulacion</t>
  </si>
  <si>
    <t>4.3.2.3</t>
  </si>
  <si>
    <t>Expedición de licencias de manejo</t>
  </si>
  <si>
    <t>4.3.2.4</t>
  </si>
  <si>
    <t>Otros servicios</t>
  </si>
  <si>
    <t>4.3.2.5</t>
  </si>
  <si>
    <t>Relacionados con vialidad de vehículos de carga</t>
  </si>
  <si>
    <t>4.3.2.6</t>
  </si>
  <si>
    <t>Relacionados con la policia auxiliar y la policia bancaria, industrial y comercial</t>
  </si>
  <si>
    <t>4.3.2.7</t>
  </si>
  <si>
    <t>Seguridad externa en las vialidades y espacios públicos adyacentes en los que se lleven a cabo exposiciones, asambleas, espectaculos publicos, eventos artisticos y demas eventos analogos en general, de conformidad con el aforo de cada uno de ellos</t>
  </si>
  <si>
    <t>4.3.3</t>
  </si>
  <si>
    <t>Derechos por los servicios que presta la consejeria juridica</t>
  </si>
  <si>
    <t>4.3.3.1</t>
  </si>
  <si>
    <t>Dirección del Registro Civil</t>
  </si>
  <si>
    <t>4.3.3.2</t>
  </si>
  <si>
    <t>Diario Oficial del Gobierno del Estado de Yucatán</t>
  </si>
  <si>
    <t>4.3.3.3</t>
  </si>
  <si>
    <t>Dirección de Contratos, Licitaciones y Procedimientos</t>
  </si>
  <si>
    <t>4.3.4</t>
  </si>
  <si>
    <t>Servicios que presta el Instituto de Seguridad Jurídica Patrimonial de Yucatán</t>
  </si>
  <si>
    <t>4.3.4.1</t>
  </si>
  <si>
    <t>Dirección del Registro Público de la Propiedad y del Comercio</t>
  </si>
  <si>
    <t>4.3.4.2</t>
  </si>
  <si>
    <t>Servicios que prestan los Fedatarios a quienes el Estado les haya concedido Fe Pública</t>
  </si>
  <si>
    <t>4.3.4.3</t>
  </si>
  <si>
    <t>Dirección del Archivo Notarial</t>
  </si>
  <si>
    <t>4.3.4.4</t>
  </si>
  <si>
    <t>Dirección de Catastro</t>
  </si>
  <si>
    <t>4.3.5</t>
  </si>
  <si>
    <t>Servicios que presta la Fiscalía General del Estado</t>
  </si>
  <si>
    <t>4.3.6</t>
  </si>
  <si>
    <t>Servicios que presta la Secretaría de Educación</t>
  </si>
  <si>
    <t>4.3.7</t>
  </si>
  <si>
    <t>Servicios que presta la Secretaría de Desarrollo Urbano y Medio Ambiente</t>
  </si>
  <si>
    <t>4.3.8</t>
  </si>
  <si>
    <t>Servicios que presta la Secretaría de Salud</t>
  </si>
  <si>
    <t>4.3.9</t>
  </si>
  <si>
    <t>Servicios que presta la Unidad Estatal de Protección Civil</t>
  </si>
  <si>
    <t>4.3.10</t>
  </si>
  <si>
    <t>Servicios que presta el Patronato de las Unidades de Servicios Culturales y Turísticos del Estado de Yucatán</t>
  </si>
  <si>
    <t>4.3.11</t>
  </si>
  <si>
    <t>Servicios que presta la Dirección de Transporte</t>
  </si>
  <si>
    <t>4.3.12</t>
  </si>
  <si>
    <t>Acceso a la información</t>
  </si>
  <si>
    <t>4.3.13</t>
  </si>
  <si>
    <t>Por los servicios de inspección, control y fiscalización que realiza la Secretaría de la Contraloría General</t>
  </si>
  <si>
    <t>4.3.14</t>
  </si>
  <si>
    <t>Por los servicios de supervisión, vigilancia y registro de máquinas de juegos y apuestas</t>
  </si>
  <si>
    <t>4.3.15</t>
  </si>
  <si>
    <t>Por los servicios que presta el Poder Judicial del Estado</t>
  </si>
  <si>
    <t>Otros derechos</t>
  </si>
  <si>
    <t>Derechos no comprendidos en las fracciones de la Ley de Ingresos causadas en ejercicios fiscales anteriores pendientes de liquidación o pago</t>
  </si>
  <si>
    <t>Productos</t>
  </si>
  <si>
    <t>Productos de tipo corriente</t>
  </si>
  <si>
    <t>5.1.1</t>
  </si>
  <si>
    <t>Uso, aprovechamiento o enajenación de bienes de dominio privado del Estado</t>
  </si>
  <si>
    <t>5.1.1.1</t>
  </si>
  <si>
    <t>Venta de formas oficiales impresas</t>
  </si>
  <si>
    <t>5.1.1.2</t>
  </si>
  <si>
    <t>Otros</t>
  </si>
  <si>
    <t>5.1.2</t>
  </si>
  <si>
    <t>Enajenación de bienes muebles no sujetos a ser inventariados</t>
  </si>
  <si>
    <t>5.1.3</t>
  </si>
  <si>
    <t>Accesorios de Productos</t>
  </si>
  <si>
    <t>5.1.4</t>
  </si>
  <si>
    <t>Otros productos</t>
  </si>
  <si>
    <t>Productos de capital</t>
  </si>
  <si>
    <t>5.2.1</t>
  </si>
  <si>
    <t>Rendimientos de capitales y valores del Estado</t>
  </si>
  <si>
    <t>Productos no comprendidos en las fracciones de la Ley de Ingresos causadas en ejercicios fiscales anteriores pendientes de liquidación o pago</t>
  </si>
  <si>
    <t>Aprovechamientos</t>
  </si>
  <si>
    <t>Aprovechamientos de tipo corriente</t>
  </si>
  <si>
    <t>6.1.1</t>
  </si>
  <si>
    <t>Incentivos por colaboración administrativa</t>
  </si>
  <si>
    <t>6.1.1.1</t>
  </si>
  <si>
    <t>Impuestos federales administrados por el Estado</t>
  </si>
  <si>
    <t>6.1.1.1.1</t>
  </si>
  <si>
    <t>Impuestos sobre tenencia o uso de vehículos</t>
  </si>
  <si>
    <t>6.1.1.1.2</t>
  </si>
  <si>
    <t>Impuesto sobre automóviles nuevos</t>
  </si>
  <si>
    <t>6.1.1.1.3</t>
  </si>
  <si>
    <t>Impuesto especial sobre producción y servicios a las gasolinas y diesel</t>
  </si>
  <si>
    <t>6.1.1.1.4</t>
  </si>
  <si>
    <t>Impuesto sobre la renta de quienes tributan en los términos del Capítulo IV del Título IV de la Ley del Impuesto sobre la Renta respecto de la enajenación de terrenos construcciones o terrenos y construcciones</t>
  </si>
  <si>
    <t>6.1.1.2</t>
  </si>
  <si>
    <t>Incentivos y multas</t>
  </si>
  <si>
    <t>6.1.2</t>
  </si>
  <si>
    <t>Recargos</t>
  </si>
  <si>
    <t>6.1.3</t>
  </si>
  <si>
    <t>Indemnizaciones</t>
  </si>
  <si>
    <t>6.1.4</t>
  </si>
  <si>
    <t>Multas administrativas y multas impuestas por autoridades judiciales</t>
  </si>
  <si>
    <t>6.1.5</t>
  </si>
  <si>
    <t>Herencias, legados y donaciones que se hagan a favor del estado o de instituciones que dependan de él</t>
  </si>
  <si>
    <t>6.1.6</t>
  </si>
  <si>
    <t>Accesorios de aprovechamientos</t>
  </si>
  <si>
    <t>6.1.7</t>
  </si>
  <si>
    <t>Otros aprovechamientos</t>
  </si>
  <si>
    <t>Aprovechamientos de capital</t>
  </si>
  <si>
    <t>Aprovechamientos no comprendidos en las fracciones de la Ley de Ingresos causadas en ejercicios fiscales anteriores pendientes de liquidación o pago</t>
  </si>
  <si>
    <t>6.9.1</t>
  </si>
  <si>
    <t>Impuesto sobre la renta, impuesto al valor agregado, impuesto empresarial de tasa única, de quienes tributan en los términos de la Sección III del Capítulo II del Título IV de la Ley del Impuesto Sobre la Renta</t>
  </si>
  <si>
    <t>6.9.2</t>
  </si>
  <si>
    <t>Impuesto sobre la renta de quienes tributan en los términos de la Sección II del Capítulo II del Título IV de la Ley del Impuesto Sobre la Renta (Régimen Intermedio)</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</si>
  <si>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</si>
  <si>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</si>
  <si>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</si>
  <si>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 Gobierno Central</t>
  </si>
  <si>
    <t>Participaciones y Aportaciones</t>
  </si>
  <si>
    <t>Participaciones</t>
  </si>
  <si>
    <t>8.1.1</t>
  </si>
  <si>
    <t>Fondo General</t>
  </si>
  <si>
    <t>8.1.2</t>
  </si>
  <si>
    <t>Fondo de Fomento Municipal</t>
  </si>
  <si>
    <t>8.1.3</t>
  </si>
  <si>
    <t>Fondo Especial sobre Producción y Servicios (IEPS)</t>
  </si>
  <si>
    <t>8.1.4</t>
  </si>
  <si>
    <t>Fondo de Compensación sobre Automoviles Nuevos (ISAN)</t>
  </si>
  <si>
    <t>8.1.5</t>
  </si>
  <si>
    <t>Fondo de Fiscalización (FOFIE)</t>
  </si>
  <si>
    <t>8.1.6</t>
  </si>
  <si>
    <t>Fondo de Compensación (Repecos e Intermedios)</t>
  </si>
  <si>
    <t>8.1.7</t>
  </si>
  <si>
    <t>Venta final de gasolina y diesel</t>
  </si>
  <si>
    <t>Aportaciones</t>
  </si>
  <si>
    <t>8.2.1</t>
  </si>
  <si>
    <t>Fondo de Aportaciones para la Educación Básica y Normal</t>
  </si>
  <si>
    <t>8.2.2</t>
  </si>
  <si>
    <t>Fondo de Aportaciones para los Servicios de Salud</t>
  </si>
  <si>
    <t>8.2.3</t>
  </si>
  <si>
    <t>Fondo de Aportaciones para la Infraestructura Social</t>
  </si>
  <si>
    <t>8.2.3.1</t>
  </si>
  <si>
    <t>Fondo de Aportaciones para la Infraestructura Social Municipales</t>
  </si>
  <si>
    <t>8.2.3.2</t>
  </si>
  <si>
    <t>Fondo de Aportaciones para la Infraestructura Social Estatal</t>
  </si>
  <si>
    <t>8.2.4</t>
  </si>
  <si>
    <t>Fondo de Aportaciones para el Fortalecimiento de los Municipios</t>
  </si>
  <si>
    <t>8.2.5</t>
  </si>
  <si>
    <t>Fondo de Aportaciones Múltiples</t>
  </si>
  <si>
    <t>8.2.5.1</t>
  </si>
  <si>
    <t>Infraestructura Educativa</t>
  </si>
  <si>
    <t>8.2.5.1.1</t>
  </si>
  <si>
    <t>Infraestructura Educativa Básica</t>
  </si>
  <si>
    <t>8.2.5.1.2</t>
  </si>
  <si>
    <t>Infraestructura Educativa Superior</t>
  </si>
  <si>
    <t>8.2.5.1.3</t>
  </si>
  <si>
    <t>Infraestructura Educativa Media Superior</t>
  </si>
  <si>
    <t>8.2.5.2</t>
  </si>
  <si>
    <t>Asistencia Social</t>
  </si>
  <si>
    <t>8.2.6</t>
  </si>
  <si>
    <t>Fondo de Aportaciones para Educacion Tecnología y de Adultos</t>
  </si>
  <si>
    <t>8.2.6.1</t>
  </si>
  <si>
    <t>Educación Tecnológica</t>
  </si>
  <si>
    <t>8.2.6.2</t>
  </si>
  <si>
    <t>Educación de Adultos</t>
  </si>
  <si>
    <t>8.2.7</t>
  </si>
  <si>
    <t>Fondo de Aportaciones para la Seguridad Pública de los Estados</t>
  </si>
  <si>
    <t>8.2.8</t>
  </si>
  <si>
    <t>Fondo de Aportaciones para el Fortalecimiento de las Entidades Federativas</t>
  </si>
  <si>
    <t>Convenios</t>
  </si>
  <si>
    <t>8.3.1</t>
  </si>
  <si>
    <t>Secretaría de Educación Pública</t>
  </si>
  <si>
    <t>8.3.2</t>
  </si>
  <si>
    <t>Secretaria de Desarrollo Rural</t>
  </si>
  <si>
    <t>8.3.3</t>
  </si>
  <si>
    <t>Secretaria de Desarrollo Social (Yucatán)</t>
  </si>
  <si>
    <t>8.3.4</t>
  </si>
  <si>
    <t>Secretaría de Fomento Turístico</t>
  </si>
  <si>
    <t>8.3.5</t>
  </si>
  <si>
    <t>Instituto del Deporte del Estado de Yucatán</t>
  </si>
  <si>
    <t>8.3.6</t>
  </si>
  <si>
    <t>Secretaría General de Gobierno</t>
  </si>
  <si>
    <t>8.3.7</t>
  </si>
  <si>
    <t>Secretaría de Economía</t>
  </si>
  <si>
    <t>8.3.8</t>
  </si>
  <si>
    <t>Secretaría de Gobernación</t>
  </si>
  <si>
    <t>8.3.9</t>
  </si>
  <si>
    <t>Secretaría de Desarrollo Urbano y Medio Ambiente</t>
  </si>
  <si>
    <t>8.3.10</t>
  </si>
  <si>
    <t>Secretaría de Comunicaciones y Transportes</t>
  </si>
  <si>
    <t>8.3.11</t>
  </si>
  <si>
    <t>JAPAY</t>
  </si>
  <si>
    <t>8.3.12</t>
  </si>
  <si>
    <t>Secretaría de Salud</t>
  </si>
  <si>
    <t>8.3.13</t>
  </si>
  <si>
    <t>CONAGUA</t>
  </si>
  <si>
    <t>8.3.14</t>
  </si>
  <si>
    <t>SECRETARIA DE SEGURIDAD PUBLICA</t>
  </si>
  <si>
    <t>8.3.15</t>
  </si>
  <si>
    <t>SECRETARIA DE LA JUVENTUD</t>
  </si>
  <si>
    <t>8.3.16</t>
  </si>
  <si>
    <t>CONSEJERIA JURIDICA</t>
  </si>
  <si>
    <t>8.3.17</t>
  </si>
  <si>
    <t>JEDEY</t>
  </si>
  <si>
    <t>8.3.18</t>
  </si>
  <si>
    <t>SEMARNAT</t>
  </si>
  <si>
    <t>8.3.19</t>
  </si>
  <si>
    <t>SECRETARIA DE HACIENDA Y CREDITO PUBLICO</t>
  </si>
  <si>
    <t>8.3.20</t>
  </si>
  <si>
    <t>SISTEMA PARA EL DESARROLLO INTEGRAL DE LA FAMILIA</t>
  </si>
  <si>
    <t>8.3.21</t>
  </si>
  <si>
    <t>COORDINACION METROPOLITANA DEL ESTADO DE YUCATAN</t>
  </si>
  <si>
    <t>8.3.22</t>
  </si>
  <si>
    <t>INCAY</t>
  </si>
  <si>
    <t>8.3.23</t>
  </si>
  <si>
    <t>SECRETARIA DE LA CULTURA Y LAS ARTES</t>
  </si>
  <si>
    <t>8.3.24</t>
  </si>
  <si>
    <t>INSTITUTO DE SEGURIDAD JURIDICA PATRIMONIAL DE YUCATAN</t>
  </si>
  <si>
    <t>8.3.25</t>
  </si>
  <si>
    <t>AUDITORIA SUPERIOR DEL EDO. DE YUC (ASEY)</t>
  </si>
  <si>
    <t>8.3.26</t>
  </si>
  <si>
    <t>FISCALIA GENERAL DEL ESTADO</t>
  </si>
  <si>
    <t>8.3.27</t>
  </si>
  <si>
    <t>IBECEY</t>
  </si>
  <si>
    <t>8.3.28</t>
  </si>
  <si>
    <t>UNIVERSIDAD TECNOLOGICA METROPOLITANA</t>
  </si>
  <si>
    <t>8.3.29</t>
  </si>
  <si>
    <t>UNIVERSIDAD TECNOLOGICA DEL SUR</t>
  </si>
  <si>
    <t>8.3.30</t>
  </si>
  <si>
    <t>UNIVERSIDAD TECNOLOGICA DEL CENTRO</t>
  </si>
  <si>
    <t>8.3.31</t>
  </si>
  <si>
    <t>UNIVERSIDAD TECNOLOGICA DEL PONIENTE</t>
  </si>
  <si>
    <t>8.3.32</t>
  </si>
  <si>
    <t>UNIVERSIDAD TECNOLOGICA DEL MAYAB</t>
  </si>
  <si>
    <t>8.3.33</t>
  </si>
  <si>
    <t>INSTITUTO TECNOLOGICO SUPERIOR DE MOTUL</t>
  </si>
  <si>
    <t>8.3.34</t>
  </si>
  <si>
    <t>INSTITUTO TECNOLOGICO SUPERIOR DE PROGRESO</t>
  </si>
  <si>
    <t>8.3.35</t>
  </si>
  <si>
    <t>INSTITUTO TECNOLOGICO SUPERIOR DE VALLADOLID</t>
  </si>
  <si>
    <t>8.3.36</t>
  </si>
  <si>
    <t>INSTITUTO TECNOLOGICO DEL SUR DEL ESTADO DE YUCATAN</t>
  </si>
  <si>
    <t>8.3.37</t>
  </si>
  <si>
    <t>CONCITEY</t>
  </si>
  <si>
    <t>8.3.38</t>
  </si>
  <si>
    <t>IEAEY</t>
  </si>
  <si>
    <t>8.3.39</t>
  </si>
  <si>
    <t>PROGRAMAS REGIONALES</t>
  </si>
  <si>
    <t>8.3.40</t>
  </si>
  <si>
    <t>SECRETARIA TECNICA</t>
  </si>
  <si>
    <t>8.3.41</t>
  </si>
  <si>
    <t>IVEY</t>
  </si>
  <si>
    <t>8.3.42</t>
  </si>
  <si>
    <t>IDEFEY</t>
  </si>
  <si>
    <t>8.3.43</t>
  </si>
  <si>
    <t>SECRETRARIA EL TRABAJO Y PREVISION SOCIAL</t>
  </si>
  <si>
    <t>Transferencias, asignaciones, subsidios y otras ayudas</t>
  </si>
  <si>
    <t>Transferencias internas y asignaciones al sector público</t>
  </si>
  <si>
    <t>Transferencias al resto del sector público</t>
  </si>
  <si>
    <t>Subsidios y subvenciones</t>
  </si>
  <si>
    <t>9.3.1</t>
  </si>
  <si>
    <t>Universidad Autónoma de Yucatán</t>
  </si>
  <si>
    <t>Ayudas sociales</t>
  </si>
  <si>
    <t>Pensiones y jubilaciones</t>
  </si>
  <si>
    <t>Transferencias a fideicomisos, mandatos y análogos</t>
  </si>
  <si>
    <t>TOTAL</t>
  </si>
  <si>
    <t>ENERO</t>
  </si>
  <si>
    <t>FEBRERO</t>
  </si>
  <si>
    <t>MARZO</t>
  </si>
  <si>
    <t>ABRIL</t>
  </si>
  <si>
    <t>MAYO</t>
  </si>
  <si>
    <t>JUNIO</t>
  </si>
  <si>
    <t>JULIO</t>
  </si>
  <si>
    <t>AGOSTO</t>
  </si>
  <si>
    <t>SEPTIEMBRE</t>
  </si>
  <si>
    <t>OCTUBRE</t>
  </si>
  <si>
    <t>NOVIEMBRE</t>
  </si>
  <si>
    <t>DICIEMBRE</t>
  </si>
  <si>
    <t>10</t>
  </si>
  <si>
    <t>10.1</t>
  </si>
  <si>
    <t>Enduedamiento Interno</t>
  </si>
  <si>
    <t>10.2</t>
  </si>
  <si>
    <t>SI</t>
  </si>
  <si>
    <t>8.3.44</t>
  </si>
  <si>
    <t>Otros Convenios</t>
  </si>
  <si>
    <t>DI</t>
  </si>
  <si>
    <t>EVERCOIRE</t>
  </si>
  <si>
    <t>Fondo de Fiscalización y Recaudación (FOFIR)</t>
  </si>
  <si>
    <t>Fondo ISR</t>
  </si>
  <si>
    <t>Fondo de Aportaciones para la Nómina Educativa y Gasto Operativo</t>
  </si>
  <si>
    <t>Ley de Ingresos publicada</t>
  </si>
  <si>
    <t>ANUAL</t>
  </si>
  <si>
    <t>GOBIERNO DEL ESTADO DE YUCATÁN</t>
  </si>
  <si>
    <t>CALENDARIO DE INGRESOS DEL EJERCICIO FISCAL 2015</t>
  </si>
  <si>
    <t>NORMA PARA ESTABLECER LA ESTRUCTURA DEL CALENDARIO DE INGRESOS BASE MENSUAL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</si>
</sst>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_ ;\-#,##0.00\ "/>
    <numFmt numFmtId="165" formatCode="#,##0_ ;\-#,##0\ "/>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FFFFFF"/>
      <name val="Arial"/>
      <family val="2"/>
    </font>
    <font>
      <sz val="10"/>
      <color theme="1"/>
      <name val="Arial"/>
      <family val="2"/>
    </font>
    <font>
      <b/>
      <i/>
      <sz val="12"/>
      <color theme="1"/>
      <name val="Calibri"/>
      <family val="2"/>
      <scheme val="minor"/>
    </font>
    <font>
      <b/>
      <i/>
      <sz val="11"/>
      <color theme="1"/>
      <name val="Calibri"/>
      <family val="2"/>
      <scheme val="minor"/>
    </font>
    <font>
      <b/>
      <sz val="36"/>
      <color theme="1"/>
      <name val="Calibri"/>
      <family val="2"/>
      <scheme val="minor"/>
    </font>
    <font>
      <b/>
      <sz val="12"/>
      <name val="Calibri"/>
      <family val="2"/>
      <scheme val="minor"/>
    </font>
    <font>
      <b/>
      <sz val="2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9999"/>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499984740745262"/>
        <bgColor indexed="64"/>
      </patternFill>
    </fill>
    <fill>
      <patternFill patternType="solid">
        <fgColor rgb="FFFF000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medium">
        <color auto="1"/>
      </left>
      <right style="medium">
        <color auto="1"/>
      </right>
      <top style="medium">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63">
    <xf numFmtId="0" fontId="0" fillId="0" borderId="0" xfId="0"/>
    <xf numFmtId="0" fontId="18" fillId="33" borderId="10" xfId="0" applyFont="1" applyFill="1" applyBorder="1" applyAlignment="1">
      <alignment vertical="center" wrapText="1"/>
    </xf>
    <xf numFmtId="0" fontId="0" fillId="0" borderId="10" xfId="0" applyBorder="1" applyAlignment="1">
      <alignment vertical="center" wrapText="1"/>
    </xf>
    <xf numFmtId="49" fontId="0" fillId="0" borderId="10" xfId="0" applyNumberFormat="1" applyBorder="1" applyAlignment="1">
      <alignment horizontal="right" vertical="center" wrapText="1"/>
    </xf>
    <xf numFmtId="49" fontId="0" fillId="0" borderId="0" xfId="0" applyNumberFormat="1" applyAlignment="1">
      <alignment horizontal="right"/>
    </xf>
    <xf numFmtId="0" fontId="0" fillId="0" borderId="11" xfId="0" applyBorder="1" applyAlignment="1">
      <alignment vertical="center" wrapText="1"/>
    </xf>
    <xf numFmtId="43" fontId="0" fillId="0" borderId="10" xfId="0" applyNumberFormat="1" applyBorder="1"/>
    <xf numFmtId="164" fontId="0" fillId="0" borderId="10" xfId="0" applyNumberFormat="1" applyBorder="1"/>
    <xf numFmtId="2" fontId="0" fillId="0" borderId="0" xfId="0" applyNumberFormat="1"/>
    <xf numFmtId="43" fontId="0" fillId="0" borderId="0" xfId="0" applyNumberFormat="1"/>
    <xf numFmtId="43" fontId="1" fillId="0" borderId="10" xfId="42" applyNumberFormat="1" applyFont="1" applyBorder="1" applyAlignment="1"/>
    <xf numFmtId="4" fontId="0" fillId="0" borderId="10" xfId="0" applyNumberFormat="1" applyBorder="1"/>
    <xf numFmtId="164" fontId="0" fillId="0" borderId="19" xfId="0" applyNumberFormat="1" applyBorder="1"/>
    <xf numFmtId="49" fontId="0" fillId="0" borderId="18" xfId="0" applyNumberFormat="1" applyBorder="1" applyAlignment="1">
      <alignment horizontal="right" vertical="center" wrapText="1"/>
    </xf>
    <xf numFmtId="0" fontId="0" fillId="0" borderId="18" xfId="0" applyBorder="1" applyAlignment="1">
      <alignment vertical="center" wrapText="1"/>
    </xf>
    <xf numFmtId="0" fontId="0" fillId="0" borderId="22" xfId="0" applyBorder="1" applyAlignment="1">
      <alignment vertical="center" wrapText="1"/>
    </xf>
    <xf numFmtId="0" fontId="0" fillId="0" borderId="17" xfId="0" applyBorder="1" applyAlignment="1">
      <alignment vertical="center" wrapText="1"/>
    </xf>
    <xf numFmtId="164" fontId="0" fillId="0" borderId="0" xfId="0" applyNumberFormat="1"/>
    <xf numFmtId="0" fontId="20" fillId="34" borderId="10" xfId="0" applyFont="1" applyFill="1" applyBorder="1" applyAlignment="1">
      <alignment vertical="center" wrapText="1"/>
    </xf>
    <xf numFmtId="164" fontId="21" fillId="34" borderId="10" xfId="0" applyNumberFormat="1" applyFont="1" applyFill="1" applyBorder="1"/>
    <xf numFmtId="0" fontId="0" fillId="34" borderId="17" xfId="0" applyFill="1" applyBorder="1" applyAlignment="1">
      <alignment vertical="center" wrapText="1"/>
    </xf>
    <xf numFmtId="49" fontId="18" fillId="33" borderId="10" xfId="0" applyNumberFormat="1" applyFont="1" applyFill="1" applyBorder="1" applyAlignment="1">
      <alignment horizontal="center" vertical="center" wrapText="1"/>
    </xf>
    <xf numFmtId="0" fontId="18" fillId="33" borderId="10" xfId="0" applyFont="1" applyFill="1" applyBorder="1" applyAlignment="1">
      <alignment horizontal="center" vertical="center" wrapText="1"/>
    </xf>
    <xf numFmtId="49" fontId="0" fillId="0" borderId="0" xfId="0" applyNumberFormat="1" applyFill="1" applyAlignment="1">
      <alignment horizontal="right"/>
    </xf>
    <xf numFmtId="0" fontId="0" fillId="0" borderId="0" xfId="0" applyFill="1" applyBorder="1" applyAlignment="1">
      <alignment vertical="center" wrapText="1"/>
    </xf>
    <xf numFmtId="0" fontId="0" fillId="0" borderId="0" xfId="0" applyFill="1"/>
    <xf numFmtId="43" fontId="0" fillId="0" borderId="0" xfId="0" applyNumberFormat="1" applyFill="1"/>
    <xf numFmtId="49" fontId="0" fillId="0" borderId="10" xfId="0" applyNumberFormat="1" applyFill="1" applyBorder="1" applyAlignment="1">
      <alignment horizontal="right" vertical="center" wrapText="1"/>
    </xf>
    <xf numFmtId="0" fontId="0" fillId="0" borderId="10" xfId="0" applyFill="1" applyBorder="1" applyAlignment="1">
      <alignment vertical="center" wrapText="1"/>
    </xf>
    <xf numFmtId="2" fontId="0" fillId="0" borderId="0" xfId="0" applyNumberFormat="1" applyFill="1"/>
    <xf numFmtId="49" fontId="0" fillId="0" borderId="17" xfId="0" applyNumberFormat="1" applyFill="1" applyBorder="1" applyAlignment="1">
      <alignment horizontal="right"/>
    </xf>
    <xf numFmtId="0" fontId="0" fillId="0" borderId="17" xfId="0" applyFill="1" applyBorder="1" applyAlignment="1">
      <alignment vertical="center" wrapText="1"/>
    </xf>
    <xf numFmtId="0" fontId="0" fillId="35" borderId="0" xfId="0" applyFill="1"/>
    <xf numFmtId="0" fontId="18" fillId="33" borderId="11" xfId="0" applyFont="1" applyFill="1" applyBorder="1" applyAlignment="1">
      <alignment vertical="center" wrapText="1"/>
    </xf>
    <xf numFmtId="43" fontId="20" fillId="34" borderId="28" xfId="0" applyNumberFormat="1" applyFont="1" applyFill="1" applyBorder="1"/>
    <xf numFmtId="0" fontId="0" fillId="0" borderId="19" xfId="0" applyBorder="1" applyAlignment="1">
      <alignment vertical="center" wrapText="1"/>
    </xf>
    <xf numFmtId="43" fontId="16" fillId="35" borderId="0" xfId="0" applyNumberFormat="1" applyFont="1" applyFill="1"/>
    <xf numFmtId="164" fontId="16" fillId="35" borderId="10" xfId="0" applyNumberFormat="1" applyFont="1" applyFill="1" applyBorder="1"/>
    <xf numFmtId="39" fontId="20" fillId="34" borderId="28" xfId="0" applyNumberFormat="1" applyFont="1" applyFill="1" applyBorder="1"/>
    <xf numFmtId="0" fontId="0" fillId="36" borderId="0" xfId="0" applyFill="1"/>
    <xf numFmtId="0" fontId="16" fillId="36" borderId="23" xfId="0" applyFont="1" applyFill="1" applyBorder="1" applyAlignment="1">
      <alignment horizontal="center"/>
    </xf>
    <xf numFmtId="0" fontId="16" fillId="36" borderId="21" xfId="0" applyFont="1" applyFill="1" applyBorder="1" applyAlignment="1">
      <alignment horizontal="center"/>
    </xf>
    <xf numFmtId="39" fontId="20" fillId="34" borderId="28" xfId="0" applyNumberFormat="1" applyFont="1" applyFill="1" applyBorder="1" applyAlignment="1">
      <alignment horizontal="left"/>
    </xf>
    <xf numFmtId="164" fontId="0" fillId="0" borderId="31" xfId="0" applyNumberFormat="1" applyBorder="1"/>
    <xf numFmtId="41" fontId="0" fillId="0" borderId="19" xfId="0" applyNumberFormat="1" applyBorder="1"/>
    <xf numFmtId="41" fontId="0" fillId="0" borderId="11" xfId="0" applyNumberFormat="1" applyBorder="1"/>
    <xf numFmtId="41" fontId="16" fillId="35" borderId="17" xfId="0" applyNumberFormat="1" applyFont="1" applyFill="1" applyBorder="1"/>
    <xf numFmtId="41" fontId="0" fillId="0" borderId="10" xfId="0" applyNumberFormat="1" applyBorder="1"/>
    <xf numFmtId="41" fontId="16" fillId="35" borderId="0" xfId="0" applyNumberFormat="1" applyFont="1" applyFill="1"/>
    <xf numFmtId="1" fontId="0" fillId="0" borderId="10" xfId="0" applyNumberFormat="1" applyFill="1" applyBorder="1"/>
    <xf numFmtId="165" fontId="16" fillId="35" borderId="10" xfId="0" applyNumberFormat="1" applyFont="1" applyFill="1" applyBorder="1"/>
    <xf numFmtId="1" fontId="16" fillId="35" borderId="10" xfId="0" applyNumberFormat="1" applyFont="1" applyFill="1" applyBorder="1"/>
    <xf numFmtId="1" fontId="20" fillId="34" borderId="28" xfId="0" applyNumberFormat="1" applyFont="1" applyFill="1" applyBorder="1"/>
    <xf numFmtId="165" fontId="20" fillId="34" borderId="10" xfId="0" applyNumberFormat="1" applyFont="1" applyFill="1" applyBorder="1"/>
    <xf numFmtId="3" fontId="16" fillId="35" borderId="10" xfId="0" applyNumberFormat="1" applyFont="1" applyFill="1" applyBorder="1"/>
    <xf numFmtId="3" fontId="0" fillId="0" borderId="10" xfId="0" applyNumberFormat="1" applyBorder="1"/>
    <xf numFmtId="3" fontId="0" fillId="0" borderId="18" xfId="0" applyNumberFormat="1" applyBorder="1"/>
    <xf numFmtId="3" fontId="0" fillId="0" borderId="17" xfId="0" applyNumberFormat="1" applyFont="1" applyFill="1" applyBorder="1"/>
    <xf numFmtId="3" fontId="0" fillId="0" borderId="19" xfId="0" applyNumberFormat="1" applyBorder="1"/>
    <xf numFmtId="3" fontId="0" fillId="0" borderId="0" xfId="0" applyNumberFormat="1" applyFill="1"/>
    <xf numFmtId="3" fontId="0" fillId="0" borderId="17" xfId="0" applyNumberFormat="1" applyBorder="1"/>
    <xf numFmtId="3" fontId="0" fillId="0" borderId="20" xfId="0" applyNumberFormat="1" applyBorder="1"/>
    <xf numFmtId="3" fontId="0" fillId="0" borderId="10" xfId="0" applyNumberFormat="1" applyFill="1" applyBorder="1"/>
    <xf numFmtId="165" fontId="21" fillId="34" borderId="10" xfId="0" applyNumberFormat="1" applyFont="1" applyFill="1" applyBorder="1"/>
    <xf numFmtId="3" fontId="20" fillId="34" borderId="10" xfId="0" applyNumberFormat="1" applyFont="1" applyFill="1" applyBorder="1"/>
    <xf numFmtId="3" fontId="19" fillId="0" borderId="15" xfId="0" applyNumberFormat="1" applyFont="1" applyBorder="1"/>
    <xf numFmtId="3" fontId="19" fillId="0" borderId="13" xfId="0" applyNumberFormat="1" applyFont="1" applyBorder="1"/>
    <xf numFmtId="3" fontId="16" fillId="35" borderId="0" xfId="0" applyNumberFormat="1" applyFont="1" applyFill="1"/>
    <xf numFmtId="3" fontId="0" fillId="0" borderId="17" xfId="0" applyNumberFormat="1" applyFill="1" applyBorder="1"/>
    <xf numFmtId="3" fontId="19" fillId="0" borderId="32" xfId="0" applyNumberFormat="1" applyFont="1" applyFill="1" applyBorder="1"/>
    <xf numFmtId="3" fontId="19" fillId="0" borderId="17" xfId="0" applyNumberFormat="1" applyFont="1" applyFill="1" applyBorder="1"/>
    <xf numFmtId="3" fontId="19" fillId="0" borderId="13" xfId="0" applyNumberFormat="1" applyFont="1" applyFill="1" applyBorder="1"/>
    <xf numFmtId="3" fontId="0" fillId="0" borderId="0" xfId="0" applyNumberFormat="1" applyFont="1" applyFill="1"/>
    <xf numFmtId="3" fontId="19" fillId="0" borderId="15" xfId="0" applyNumberFormat="1" applyFont="1" applyFill="1" applyBorder="1"/>
    <xf numFmtId="3" fontId="0" fillId="0" borderId="10" xfId="0" applyNumberFormat="1" applyFont="1" applyFill="1" applyBorder="1"/>
    <xf numFmtId="3" fontId="0" fillId="0" borderId="11" xfId="0" applyNumberFormat="1" applyFont="1" applyBorder="1"/>
    <xf numFmtId="3" fontId="0" fillId="0" borderId="11" xfId="0" applyNumberFormat="1" applyFont="1" applyFill="1" applyBorder="1"/>
    <xf numFmtId="3" fontId="20" fillId="34" borderId="17" xfId="0" applyNumberFormat="1" applyFont="1" applyFill="1" applyBorder="1"/>
    <xf numFmtId="3" fontId="16" fillId="35" borderId="19" xfId="0" applyNumberFormat="1" applyFont="1" applyFill="1" applyBorder="1"/>
    <xf numFmtId="3" fontId="0" fillId="0" borderId="10" xfId="0" applyNumberFormat="1" applyFont="1" applyBorder="1"/>
    <xf numFmtId="3" fontId="0" fillId="0" borderId="18" xfId="0" applyNumberFormat="1" applyFont="1" applyFill="1" applyBorder="1"/>
    <xf numFmtId="165" fontId="0" fillId="0" borderId="10" xfId="0" applyNumberFormat="1" applyFill="1" applyBorder="1"/>
    <xf numFmtId="41" fontId="0" fillId="0" borderId="18" xfId="0" applyNumberFormat="1" applyBorder="1"/>
    <xf numFmtId="3" fontId="16" fillId="35" borderId="18" xfId="0" applyNumberFormat="1" applyFont="1" applyFill="1" applyBorder="1"/>
    <xf numFmtId="3" fontId="16" fillId="35" borderId="12" xfId="0" applyNumberFormat="1" applyFont="1" applyFill="1" applyBorder="1"/>
    <xf numFmtId="3" fontId="19" fillId="0" borderId="16" xfId="0" applyNumberFormat="1" applyFont="1" applyBorder="1"/>
    <xf numFmtId="3" fontId="19" fillId="0" borderId="14" xfId="0" applyNumberFormat="1" applyFont="1" applyBorder="1"/>
    <xf numFmtId="3" fontId="19" fillId="0" borderId="33" xfId="0" applyNumberFormat="1" applyFont="1" applyFill="1" applyBorder="1"/>
    <xf numFmtId="3" fontId="19" fillId="0" borderId="14" xfId="0" applyNumberFormat="1" applyFont="1" applyFill="1" applyBorder="1"/>
    <xf numFmtId="3" fontId="19" fillId="0" borderId="16" xfId="0" applyNumberFormat="1" applyFont="1" applyFill="1" applyBorder="1"/>
    <xf numFmtId="3" fontId="0" fillId="0" borderId="17" xfId="0" applyNumberFormat="1" applyFont="1" applyBorder="1"/>
    <xf numFmtId="3" fontId="0" fillId="0" borderId="27" xfId="0" applyNumberFormat="1" applyFont="1" applyFill="1" applyBorder="1"/>
    <xf numFmtId="3" fontId="20" fillId="34" borderId="29" xfId="0" applyNumberFormat="1" applyFont="1" applyFill="1" applyBorder="1"/>
    <xf numFmtId="3" fontId="20" fillId="34" borderId="30" xfId="0" applyNumberFormat="1" applyFont="1" applyFill="1" applyBorder="1"/>
    <xf numFmtId="3" fontId="20" fillId="34" borderId="28" xfId="0" applyNumberFormat="1" applyFont="1" applyFill="1" applyBorder="1"/>
    <xf numFmtId="3" fontId="16" fillId="35" borderId="17" xfId="0" applyNumberFormat="1" applyFont="1" applyFill="1" applyBorder="1"/>
    <xf numFmtId="3" fontId="0" fillId="35" borderId="19" xfId="0" applyNumberFormat="1" applyFill="1" applyBorder="1"/>
    <xf numFmtId="3" fontId="0" fillId="35" borderId="10" xfId="0" applyNumberFormat="1" applyFill="1" applyBorder="1"/>
    <xf numFmtId="3" fontId="0" fillId="35" borderId="0" xfId="0" applyNumberFormat="1" applyFont="1" applyFill="1"/>
    <xf numFmtId="3" fontId="0" fillId="35" borderId="0" xfId="0" applyNumberFormat="1" applyFill="1"/>
    <xf numFmtId="3" fontId="21" fillId="34" borderId="10" xfId="0" applyNumberFormat="1" applyFont="1" applyFill="1" applyBorder="1"/>
    <xf numFmtId="3" fontId="0" fillId="35" borderId="27" xfId="0" applyNumberFormat="1" applyFill="1" applyBorder="1"/>
    <xf numFmtId="3" fontId="0" fillId="35" borderId="10" xfId="0" applyNumberFormat="1" applyFont="1" applyFill="1" applyBorder="1"/>
    <xf numFmtId="3" fontId="0" fillId="35" borderId="18" xfId="0" applyNumberFormat="1" applyFont="1" applyFill="1" applyBorder="1"/>
    <xf numFmtId="3" fontId="0" fillId="35" borderId="17" xfId="0" applyNumberFormat="1" applyFont="1" applyFill="1" applyBorder="1"/>
    <xf numFmtId="3" fontId="0" fillId="35" borderId="17" xfId="0" applyNumberFormat="1" applyFill="1" applyBorder="1"/>
    <xf numFmtId="3" fontId="0" fillId="35" borderId="19" xfId="0" applyNumberFormat="1" applyFont="1" applyFill="1" applyBorder="1"/>
    <xf numFmtId="3" fontId="0" fillId="35" borderId="11" xfId="0" applyNumberFormat="1" applyFont="1" applyFill="1" applyBorder="1"/>
    <xf numFmtId="3" fontId="0" fillId="35" borderId="0" xfId="0" applyNumberFormat="1" applyFont="1" applyFill="1" applyBorder="1"/>
    <xf numFmtId="0" fontId="0" fillId="36" borderId="26" xfId="0" applyFill="1" applyBorder="1"/>
    <xf numFmtId="0" fontId="0" fillId="36" borderId="24" xfId="0" applyFill="1" applyBorder="1" applyAlignment="1">
      <alignment horizontal="center" vertical="center"/>
    </xf>
    <xf numFmtId="0" fontId="0" fillId="36" borderId="23" xfId="0" applyFill="1" applyBorder="1" applyAlignment="1">
      <alignment horizontal="center" vertical="center"/>
    </xf>
    <xf numFmtId="0" fontId="0" fillId="0" borderId="0" xfId="0" applyAlignment="1">
      <alignment horizontal="center"/>
    </xf>
    <xf numFmtId="3" fontId="19" fillId="0" borderId="0" xfId="0" applyNumberFormat="1" applyFont="1" applyFill="1" applyBorder="1" applyAlignment="1">
      <alignment horizontal="center"/>
    </xf>
    <xf numFmtId="3" fontId="0" fillId="0" borderId="0" xfId="0" applyNumberFormat="1" applyAlignment="1">
      <alignment horizontal="center"/>
    </xf>
    <xf numFmtId="3" fontId="0" fillId="0" borderId="0" xfId="0" applyNumberFormat="1" applyFont="1" applyFill="1" applyBorder="1" applyAlignment="1">
      <alignment horizontal="center"/>
    </xf>
    <xf numFmtId="3" fontId="0" fillId="0" borderId="0" xfId="0" applyNumberFormat="1"/>
    <xf numFmtId="0" fontId="0" fillId="37" borderId="10" xfId="0" applyFill="1" applyBorder="1" applyAlignment="1">
      <alignment vertical="center" wrapText="1"/>
    </xf>
    <xf numFmtId="3" fontId="0" fillId="0" borderId="34" xfId="0" applyNumberFormat="1" applyFill="1" applyBorder="1"/>
    <xf numFmtId="41" fontId="0" fillId="0" borderId="0" xfId="0" applyNumberFormat="1"/>
    <xf numFmtId="1" fontId="16" fillId="0" borderId="10" xfId="0" applyNumberFormat="1" applyFont="1" applyFill="1" applyBorder="1"/>
    <xf numFmtId="165" fontId="16" fillId="0" borderId="10" xfId="0" applyNumberFormat="1" applyFont="1" applyFill="1" applyBorder="1"/>
    <xf numFmtId="3" fontId="16" fillId="0" borderId="17" xfId="0" applyNumberFormat="1" applyFont="1" applyFill="1" applyBorder="1"/>
    <xf numFmtId="41" fontId="16" fillId="0" borderId="17" xfId="0" applyNumberFormat="1" applyFont="1" applyFill="1" applyBorder="1"/>
    <xf numFmtId="3" fontId="0" fillId="0" borderId="19" xfId="0" applyNumberFormat="1" applyFill="1" applyBorder="1"/>
    <xf numFmtId="41" fontId="0" fillId="0" borderId="19" xfId="0" applyNumberFormat="1" applyFill="1" applyBorder="1"/>
    <xf numFmtId="41" fontId="0" fillId="0" borderId="11" xfId="0" applyNumberFormat="1" applyFill="1" applyBorder="1"/>
    <xf numFmtId="43" fontId="1" fillId="0" borderId="10" xfId="42" applyNumberFormat="1" applyFont="1" applyFill="1" applyBorder="1" applyAlignment="1"/>
    <xf numFmtId="43" fontId="0" fillId="0" borderId="10" xfId="0" applyNumberFormat="1" applyFill="1" applyBorder="1"/>
    <xf numFmtId="3" fontId="16" fillId="0" borderId="0" xfId="0" applyNumberFormat="1" applyFont="1" applyFill="1"/>
    <xf numFmtId="41" fontId="0" fillId="0" borderId="10" xfId="0" applyNumberFormat="1" applyFill="1" applyBorder="1"/>
    <xf numFmtId="3" fontId="16" fillId="0" borderId="10" xfId="0" applyNumberFormat="1" applyFont="1" applyFill="1" applyBorder="1"/>
    <xf numFmtId="4" fontId="0" fillId="0" borderId="10" xfId="0" applyNumberFormat="1" applyFill="1" applyBorder="1"/>
    <xf numFmtId="164" fontId="16" fillId="0" borderId="10" xfId="0" applyNumberFormat="1" applyFont="1" applyFill="1" applyBorder="1"/>
    <xf numFmtId="3" fontId="0" fillId="0" borderId="18" xfId="0" applyNumberFormat="1" applyFill="1" applyBorder="1"/>
    <xf numFmtId="41" fontId="0" fillId="0" borderId="18" xfId="0" applyNumberFormat="1" applyFill="1" applyBorder="1"/>
    <xf numFmtId="3" fontId="0" fillId="0" borderId="20" xfId="0" applyNumberFormat="1" applyFill="1" applyBorder="1"/>
    <xf numFmtId="3" fontId="16" fillId="0" borderId="18" xfId="0" applyNumberFormat="1" applyFont="1" applyFill="1" applyBorder="1"/>
    <xf numFmtId="3" fontId="0" fillId="0" borderId="27" xfId="0" applyNumberFormat="1" applyFill="1" applyBorder="1"/>
    <xf numFmtId="164" fontId="0" fillId="0" borderId="31" xfId="0" applyNumberFormat="1" applyFill="1" applyBorder="1"/>
    <xf numFmtId="164" fontId="0" fillId="0" borderId="19" xfId="0" applyNumberFormat="1" applyFill="1" applyBorder="1"/>
    <xf numFmtId="164" fontId="0" fillId="0" borderId="10" xfId="0" applyNumberFormat="1" applyFill="1" applyBorder="1"/>
    <xf numFmtId="3" fontId="16" fillId="0" borderId="12" xfId="0" applyNumberFormat="1" applyFont="1" applyFill="1" applyBorder="1"/>
    <xf numFmtId="0" fontId="0" fillId="0" borderId="17" xfId="0" applyFill="1" applyBorder="1"/>
    <xf numFmtId="3" fontId="0" fillId="0" borderId="19" xfId="0" applyNumberFormat="1" applyFont="1" applyFill="1" applyBorder="1"/>
    <xf numFmtId="3" fontId="0" fillId="0" borderId="0" xfId="0" applyNumberFormat="1" applyFont="1" applyFill="1" applyBorder="1"/>
    <xf numFmtId="3" fontId="16" fillId="0" borderId="19" xfId="0" applyNumberFormat="1" applyFont="1" applyFill="1" applyBorder="1"/>
    <xf numFmtId="43" fontId="0" fillId="0" borderId="18" xfId="0" applyNumberFormat="1" applyFill="1" applyBorder="1"/>
    <xf numFmtId="41" fontId="0" fillId="0" borderId="34" xfId="0" applyNumberFormat="1" applyFill="1" applyBorder="1"/>
    <xf numFmtId="3" fontId="16" fillId="34" borderId="10" xfId="0" applyNumberFormat="1" applyFont="1" applyFill="1" applyBorder="1"/>
    <xf numFmtId="3" fontId="0" fillId="0" borderId="34" xfId="0" applyNumberFormat="1" applyFont="1" applyFill="1" applyBorder="1"/>
    <xf numFmtId="0" fontId="22" fillId="35" borderId="24" xfId="0" applyFont="1" applyFill="1" applyBorder="1" applyAlignment="1">
      <alignment horizontal="center"/>
    </xf>
    <xf numFmtId="0" fontId="22" fillId="35" borderId="25" xfId="0" applyFont="1" applyFill="1" applyBorder="1" applyAlignment="1">
      <alignment horizontal="center"/>
    </xf>
    <xf numFmtId="0" fontId="22" fillId="35" borderId="26" xfId="0" applyFont="1" applyFill="1" applyBorder="1" applyAlignment="1">
      <alignment horizontal="center"/>
    </xf>
    <xf numFmtId="0" fontId="23" fillId="36" borderId="35" xfId="0" applyFont="1" applyFill="1" applyBorder="1" applyAlignment="1">
      <alignment horizontal="center" vertical="center"/>
    </xf>
    <xf numFmtId="0" fontId="23" fillId="36" borderId="36" xfId="0" applyFont="1" applyFill="1" applyBorder="1" applyAlignment="1">
      <alignment horizontal="center" vertical="center"/>
    </xf>
    <xf numFmtId="0" fontId="23" fillId="36" borderId="37" xfId="0" applyFont="1" applyFill="1" applyBorder="1" applyAlignment="1">
      <alignment horizontal="center" vertical="center"/>
    </xf>
    <xf numFmtId="0" fontId="23" fillId="36" borderId="38" xfId="0" applyFont="1" applyFill="1" applyBorder="1" applyAlignment="1">
      <alignment horizontal="center" vertical="center"/>
    </xf>
    <xf numFmtId="0" fontId="23" fillId="36" borderId="39" xfId="0" applyFont="1" applyFill="1" applyBorder="1" applyAlignment="1">
      <alignment horizontal="center" vertical="center"/>
    </xf>
    <xf numFmtId="0" fontId="23" fillId="36" borderId="40" xfId="0" applyFont="1" applyFill="1" applyBorder="1" applyAlignment="1">
      <alignment horizontal="center" vertical="center"/>
    </xf>
    <xf numFmtId="0" fontId="23" fillId="36" borderId="25" xfId="0" applyFont="1" applyFill="1" applyBorder="1" applyAlignment="1">
      <alignment horizontal="center" vertical="center"/>
    </xf>
    <xf numFmtId="0" fontId="23" fillId="36" borderId="26" xfId="0" applyFont="1" applyFill="1" applyBorder="1" applyAlignment="1">
      <alignment horizontal="center" vertical="center"/>
    </xf>
    <xf numFmtId="49" fontId="24" fillId="0" borderId="0" xfId="0" applyNumberFormat="1" applyFont="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1524000</xdr:colOff>
      <xdr:row>1</xdr:row>
      <xdr:rowOff>11642</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5125" cy="1035580"/>
        </a:xfrm>
        <a:prstGeom prst="rect">
          <a:avLst/>
        </a:prstGeom>
        <a:solidFill>
          <a:schemeClr val="accent3"/>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0</xdr:row>
      <xdr:rowOff>0</xdr:rowOff>
    </xdr:from>
    <xdr:to>
      <xdr:col>0</xdr:col>
      <xdr:colOff>1750219</xdr:colOff>
      <xdr:row>6</xdr:row>
      <xdr:rowOff>178594</xdr:rowOff>
    </xdr:to>
    <xdr:pic>
      <xdr:nvPicPr>
        <xdr:cNvPr id="4"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0"/>
          <a:ext cx="1583531" cy="1702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6"/>
  <sheetViews>
    <sheetView showGridLines="0" zoomScale="80" zoomScaleNormal="80" workbookViewId="0">
      <selection activeCell="A118" sqref="A118"/>
    </sheetView>
  </sheetViews>
  <sheetFormatPr baseColWidth="10" defaultRowHeight="15" x14ac:dyDescent="0.25"/>
  <cols>
    <col min="1" max="1" width="20.7109375" style="4" customWidth="1"/>
    <col min="2" max="2" width="45.7109375" bestFit="1" customWidth="1"/>
    <col min="3" max="3" width="12.28515625" bestFit="1" customWidth="1"/>
    <col min="4" max="4" width="21" customWidth="1"/>
    <col min="5" max="5" width="19.7109375" hidden="1" customWidth="1"/>
    <col min="6" max="6" width="19.42578125" hidden="1" customWidth="1"/>
    <col min="7" max="7" width="20.85546875" hidden="1" customWidth="1"/>
    <col min="8" max="8" width="22.85546875" hidden="1" customWidth="1"/>
    <col min="9" max="9" width="19.42578125" hidden="1" customWidth="1"/>
    <col min="10" max="10" width="21" hidden="1" customWidth="1"/>
    <col min="11" max="11" width="21.5703125" hidden="1" customWidth="1"/>
    <col min="12" max="12" width="22.7109375" hidden="1" customWidth="1"/>
    <col min="13" max="13" width="21.42578125" hidden="1" customWidth="1"/>
    <col min="14" max="14" width="21.7109375" hidden="1" customWidth="1"/>
    <col min="15" max="15" width="19.5703125" hidden="1" customWidth="1"/>
    <col min="16" max="16" width="19.28515625" hidden="1" customWidth="1"/>
    <col min="17" max="17" width="18.7109375" hidden="1" customWidth="1"/>
    <col min="18" max="18" width="22.28515625" style="8" hidden="1" customWidth="1"/>
    <col min="19" max="19" width="17.28515625" customWidth="1"/>
    <col min="20" max="20" width="16.85546875" customWidth="1"/>
    <col min="24" max="24" width="25.7109375" customWidth="1"/>
  </cols>
  <sheetData>
    <row r="1" spans="1:31" ht="81" customHeight="1" thickBot="1" x14ac:dyDescent="0.75">
      <c r="B1" s="32"/>
      <c r="C1" s="32"/>
      <c r="D1" s="151">
        <v>2014</v>
      </c>
      <c r="E1" s="152"/>
      <c r="F1" s="152"/>
      <c r="G1" s="152"/>
      <c r="H1" s="152"/>
      <c r="I1" s="152"/>
      <c r="J1" s="152"/>
      <c r="K1" s="152"/>
      <c r="L1" s="152"/>
      <c r="M1" s="152"/>
      <c r="N1" s="152"/>
      <c r="O1" s="152"/>
      <c r="P1" s="153"/>
      <c r="S1" s="151">
        <v>2015</v>
      </c>
      <c r="T1" s="152"/>
      <c r="U1" s="152"/>
      <c r="V1" s="152"/>
      <c r="W1" s="152"/>
      <c r="X1" s="152"/>
      <c r="Y1" s="152"/>
      <c r="Z1" s="152"/>
      <c r="AA1" s="152"/>
      <c r="AB1" s="152"/>
      <c r="AC1" s="152"/>
      <c r="AD1" s="152"/>
      <c r="AE1" s="153"/>
    </row>
    <row r="2" spans="1:31" ht="31.5" customHeight="1" thickBot="1" x14ac:dyDescent="0.3">
      <c r="A2" s="21" t="s">
        <v>0</v>
      </c>
      <c r="B2" s="22" t="s">
        <v>1</v>
      </c>
      <c r="C2" s="1" t="s">
        <v>2</v>
      </c>
      <c r="D2" s="39"/>
      <c r="E2" s="39"/>
      <c r="F2" s="39"/>
      <c r="G2" s="39"/>
      <c r="H2" s="39"/>
      <c r="I2" s="39"/>
      <c r="J2" s="39"/>
      <c r="K2" s="39"/>
      <c r="L2" s="39"/>
      <c r="M2" s="39"/>
      <c r="N2" s="39"/>
      <c r="O2" s="39"/>
      <c r="P2" s="39"/>
      <c r="S2" s="110" t="s">
        <v>336</v>
      </c>
      <c r="T2" s="111" t="s">
        <v>337</v>
      </c>
      <c r="U2" s="109"/>
      <c r="V2" s="39"/>
      <c r="W2" s="39"/>
    </row>
    <row r="3" spans="1:31" ht="31.5" customHeight="1" thickBot="1" x14ac:dyDescent="0.3">
      <c r="A3" s="21"/>
      <c r="B3" s="22"/>
      <c r="C3" s="33"/>
      <c r="D3" s="40" t="s">
        <v>316</v>
      </c>
      <c r="E3" s="41" t="s">
        <v>317</v>
      </c>
      <c r="F3" s="41" t="s">
        <v>318</v>
      </c>
      <c r="G3" s="41" t="s">
        <v>319</v>
      </c>
      <c r="H3" s="41" t="s">
        <v>320</v>
      </c>
      <c r="I3" s="41" t="s">
        <v>321</v>
      </c>
      <c r="J3" s="41" t="s">
        <v>322</v>
      </c>
      <c r="K3" s="41" t="s">
        <v>323</v>
      </c>
      <c r="L3" s="41" t="s">
        <v>324</v>
      </c>
      <c r="M3" s="41" t="s">
        <v>325</v>
      </c>
      <c r="N3" s="41" t="s">
        <v>326</v>
      </c>
      <c r="O3" s="41" t="s">
        <v>327</v>
      </c>
      <c r="P3" s="41" t="s">
        <v>328</v>
      </c>
      <c r="S3" s="112"/>
      <c r="T3" s="112"/>
    </row>
    <row r="4" spans="1:31" ht="17.25" thickTop="1" thickBot="1" x14ac:dyDescent="0.3">
      <c r="A4" s="3">
        <v>1</v>
      </c>
      <c r="B4" s="34" t="s">
        <v>7</v>
      </c>
      <c r="C4" s="34" t="s">
        <v>4</v>
      </c>
      <c r="D4" s="94">
        <f>D6+D7+D8+D9+D11+D13+D14+D15+D16+D19+D21</f>
        <v>1457289906</v>
      </c>
      <c r="E4" s="92">
        <f t="shared" ref="E4:P4" si="0">E6+E7+E8+E9+E11+E13+E14+E15+E16+E19+E21</f>
        <v>155473018</v>
      </c>
      <c r="F4" s="93">
        <f t="shared" si="0"/>
        <v>144121995</v>
      </c>
      <c r="G4" s="93">
        <f t="shared" si="0"/>
        <v>142477960</v>
      </c>
      <c r="H4" s="93">
        <f t="shared" si="0"/>
        <v>117267377</v>
      </c>
      <c r="I4" s="93">
        <f t="shared" si="0"/>
        <v>103976360</v>
      </c>
      <c r="J4" s="93">
        <f t="shared" si="0"/>
        <v>122101585</v>
      </c>
      <c r="K4" s="93">
        <f t="shared" si="0"/>
        <v>109763460</v>
      </c>
      <c r="L4" s="93">
        <f t="shared" si="0"/>
        <v>115847320</v>
      </c>
      <c r="M4" s="93">
        <f t="shared" si="0"/>
        <v>98386942</v>
      </c>
      <c r="N4" s="93">
        <f t="shared" si="0"/>
        <v>101292259</v>
      </c>
      <c r="O4" s="93">
        <f t="shared" si="0"/>
        <v>142442692</v>
      </c>
      <c r="P4" s="93">
        <f t="shared" si="0"/>
        <v>104138938</v>
      </c>
      <c r="Q4" s="9">
        <f>SUM(E4:P4)</f>
        <v>1457289906</v>
      </c>
      <c r="R4" s="8">
        <f>+D4-Q4</f>
        <v>0</v>
      </c>
      <c r="S4" s="112"/>
      <c r="T4" s="112"/>
      <c r="X4" s="116">
        <f>+D4+D33+D71+D82+D106</f>
        <v>12133989097</v>
      </c>
    </row>
    <row r="5" spans="1:31" ht="15.75" hidden="1" customHeight="1" x14ac:dyDescent="0.25">
      <c r="A5" s="3">
        <v>1.1000000000000001</v>
      </c>
      <c r="B5" s="5" t="s">
        <v>8</v>
      </c>
      <c r="C5" s="16" t="s">
        <v>4</v>
      </c>
      <c r="D5" s="95">
        <f>SUM(D6:D9)</f>
        <v>122714969</v>
      </c>
      <c r="E5" s="46">
        <f t="shared" ref="E5:P5" si="1">SUM(E6:E9)</f>
        <v>5526433</v>
      </c>
      <c r="F5" s="46">
        <f t="shared" si="1"/>
        <v>6775145</v>
      </c>
      <c r="G5" s="46">
        <f t="shared" si="1"/>
        <v>6612339</v>
      </c>
      <c r="H5" s="46">
        <f t="shared" si="1"/>
        <v>5969375</v>
      </c>
      <c r="I5" s="46">
        <f t="shared" si="1"/>
        <v>21306120</v>
      </c>
      <c r="J5" s="46">
        <f t="shared" si="1"/>
        <v>9951355</v>
      </c>
      <c r="K5" s="46">
        <f t="shared" si="1"/>
        <v>12525510</v>
      </c>
      <c r="L5" s="46">
        <f t="shared" si="1"/>
        <v>10186805</v>
      </c>
      <c r="M5" s="46">
        <f t="shared" si="1"/>
        <v>10857694</v>
      </c>
      <c r="N5" s="46">
        <f t="shared" si="1"/>
        <v>11119701</v>
      </c>
      <c r="O5" s="46">
        <f t="shared" si="1"/>
        <v>11104272</v>
      </c>
      <c r="P5" s="46">
        <f t="shared" si="1"/>
        <v>10780220</v>
      </c>
      <c r="S5" s="112"/>
      <c r="T5" s="112"/>
    </row>
    <row r="6" spans="1:31" ht="30.75" hidden="1" customHeight="1" x14ac:dyDescent="0.25">
      <c r="A6" s="3" t="s">
        <v>9</v>
      </c>
      <c r="B6" s="2" t="s">
        <v>10</v>
      </c>
      <c r="C6" s="35" t="s">
        <v>5</v>
      </c>
      <c r="D6" s="96">
        <f>E6+F6+G6+H6+I6+J6+K6+L6+M6+N6+O6+P6</f>
        <v>52661064</v>
      </c>
      <c r="E6" s="44">
        <v>4235916</v>
      </c>
      <c r="F6" s="44">
        <v>5458562</v>
      </c>
      <c r="G6" s="44">
        <v>5250435</v>
      </c>
      <c r="H6" s="44">
        <v>4567032</v>
      </c>
      <c r="I6" s="44">
        <v>3917142</v>
      </c>
      <c r="J6" s="44">
        <v>3920507</v>
      </c>
      <c r="K6" s="44">
        <v>4272790</v>
      </c>
      <c r="L6" s="44">
        <v>3554498</v>
      </c>
      <c r="M6" s="44">
        <v>4172409</v>
      </c>
      <c r="N6" s="44">
        <v>4467741</v>
      </c>
      <c r="O6" s="44">
        <v>4918940</v>
      </c>
      <c r="P6" s="44">
        <v>3925092</v>
      </c>
      <c r="Q6" s="9">
        <f>SUM(E6:P6)</f>
        <v>52661064</v>
      </c>
      <c r="R6" s="8">
        <f>+D6-Q6</f>
        <v>0</v>
      </c>
      <c r="S6" s="112"/>
      <c r="T6" s="112"/>
    </row>
    <row r="7" spans="1:31" ht="15.75" hidden="1" customHeight="1" x14ac:dyDescent="0.25">
      <c r="A7" s="3" t="s">
        <v>11</v>
      </c>
      <c r="B7" s="2" t="s">
        <v>12</v>
      </c>
      <c r="C7" s="2" t="s">
        <v>5</v>
      </c>
      <c r="D7" s="97">
        <f>E7+F7+G7+H7+I7+J7+K7+L7+M7+N7+O7+P7</f>
        <v>14508223</v>
      </c>
      <c r="E7" s="45">
        <v>1290517</v>
      </c>
      <c r="F7" s="44">
        <v>1232878</v>
      </c>
      <c r="G7" s="44">
        <v>1184359</v>
      </c>
      <c r="H7" s="44">
        <v>1196055</v>
      </c>
      <c r="I7" s="44">
        <v>1173132</v>
      </c>
      <c r="J7" s="44">
        <v>1340510</v>
      </c>
      <c r="K7" s="44">
        <v>1295451</v>
      </c>
      <c r="L7" s="44">
        <v>1225077</v>
      </c>
      <c r="M7" s="44">
        <v>1099588</v>
      </c>
      <c r="N7" s="44">
        <v>1246754</v>
      </c>
      <c r="O7" s="44">
        <v>1080615</v>
      </c>
      <c r="P7" s="44">
        <v>1143287</v>
      </c>
      <c r="Q7" s="9">
        <f t="shared" ref="Q7:Q70" si="2">SUM(E7:P7)</f>
        <v>14508223</v>
      </c>
      <c r="R7" s="8">
        <f t="shared" ref="R7:R70" si="3">+D7-Q7</f>
        <v>0</v>
      </c>
      <c r="S7" s="112"/>
      <c r="T7" s="112"/>
    </row>
    <row r="8" spans="1:31" ht="30.75" hidden="1" customHeight="1" x14ac:dyDescent="0.25">
      <c r="A8" s="3" t="s">
        <v>13</v>
      </c>
      <c r="B8" s="2" t="s">
        <v>14</v>
      </c>
      <c r="C8" s="2" t="s">
        <v>5</v>
      </c>
      <c r="D8" s="97">
        <f>E8+F8+G8+H8+I8+J8+K8+L8+M8+N8+O8+P8</f>
        <v>53528924</v>
      </c>
      <c r="E8" s="10">
        <v>0</v>
      </c>
      <c r="F8" s="44">
        <v>0</v>
      </c>
      <c r="G8" s="44">
        <v>0</v>
      </c>
      <c r="H8" s="44">
        <v>0</v>
      </c>
      <c r="I8" s="44">
        <v>16023793</v>
      </c>
      <c r="J8" s="44">
        <v>4483247</v>
      </c>
      <c r="K8" s="44">
        <v>6749641</v>
      </c>
      <c r="L8" s="44">
        <v>5202240</v>
      </c>
      <c r="M8" s="44">
        <v>5438387</v>
      </c>
      <c r="N8" s="44">
        <v>5219294</v>
      </c>
      <c r="O8" s="44">
        <v>4924206</v>
      </c>
      <c r="P8" s="44">
        <v>5488116</v>
      </c>
      <c r="Q8" s="9">
        <f t="shared" si="2"/>
        <v>53528924</v>
      </c>
      <c r="R8" s="8">
        <f t="shared" si="3"/>
        <v>0</v>
      </c>
      <c r="S8" s="112"/>
      <c r="T8" s="112"/>
    </row>
    <row r="9" spans="1:31" ht="15.75" hidden="1" customHeight="1" x14ac:dyDescent="0.25">
      <c r="A9" s="3" t="s">
        <v>15</v>
      </c>
      <c r="B9" s="2" t="s">
        <v>16</v>
      </c>
      <c r="C9" s="2" t="s">
        <v>5</v>
      </c>
      <c r="D9" s="97">
        <f>E9+F9+G9+H9+I9+J9+K9+L9+M9+N9+O9+P9</f>
        <v>2016758</v>
      </c>
      <c r="E9" s="6">
        <v>0</v>
      </c>
      <c r="F9" s="44">
        <v>83705</v>
      </c>
      <c r="G9" s="44">
        <v>177545</v>
      </c>
      <c r="H9" s="44">
        <v>206288</v>
      </c>
      <c r="I9" s="44">
        <v>192053</v>
      </c>
      <c r="J9" s="44">
        <v>207091</v>
      </c>
      <c r="K9" s="44">
        <v>207628</v>
      </c>
      <c r="L9" s="44">
        <v>204990</v>
      </c>
      <c r="M9" s="44">
        <v>147310</v>
      </c>
      <c r="N9" s="44">
        <v>185912</v>
      </c>
      <c r="O9" s="44">
        <v>180511</v>
      </c>
      <c r="P9" s="44">
        <v>223725</v>
      </c>
      <c r="Q9" s="9">
        <f t="shared" si="2"/>
        <v>2016758</v>
      </c>
      <c r="R9" s="8">
        <f t="shared" si="3"/>
        <v>0</v>
      </c>
      <c r="S9" s="112"/>
      <c r="T9" s="112"/>
    </row>
    <row r="10" spans="1:31" ht="15.75" hidden="1" customHeight="1" x14ac:dyDescent="0.25">
      <c r="A10" s="3">
        <v>1.2</v>
      </c>
      <c r="B10" s="2" t="s">
        <v>17</v>
      </c>
      <c r="C10" s="2" t="s">
        <v>4</v>
      </c>
      <c r="D10" s="67">
        <f>SUM(D11)</f>
        <v>221426859</v>
      </c>
      <c r="E10" s="67">
        <f t="shared" ref="E10:P10" si="4">SUM(E11)</f>
        <v>48928177</v>
      </c>
      <c r="F10" s="67">
        <f t="shared" si="4"/>
        <v>39642566</v>
      </c>
      <c r="G10" s="67">
        <f t="shared" si="4"/>
        <v>48713908</v>
      </c>
      <c r="H10" s="67">
        <f t="shared" si="4"/>
        <v>22142685</v>
      </c>
      <c r="I10" s="67">
        <f t="shared" si="4"/>
        <v>9071342</v>
      </c>
      <c r="J10" s="67">
        <f t="shared" si="4"/>
        <v>8857074</v>
      </c>
      <c r="K10" s="67">
        <f t="shared" si="4"/>
        <v>8857074</v>
      </c>
      <c r="L10" s="67">
        <f t="shared" si="4"/>
        <v>8857074</v>
      </c>
      <c r="M10" s="67">
        <f t="shared" si="4"/>
        <v>6428537</v>
      </c>
      <c r="N10" s="67">
        <f t="shared" si="4"/>
        <v>6642805</v>
      </c>
      <c r="O10" s="67">
        <f t="shared" si="4"/>
        <v>6642805</v>
      </c>
      <c r="P10" s="67">
        <f t="shared" si="4"/>
        <v>6642812</v>
      </c>
      <c r="Q10" s="9">
        <f t="shared" si="2"/>
        <v>221426859</v>
      </c>
      <c r="R10" s="8">
        <f t="shared" si="3"/>
        <v>0</v>
      </c>
      <c r="S10" s="112"/>
      <c r="T10" s="112"/>
    </row>
    <row r="11" spans="1:31" ht="15.75" hidden="1" customHeight="1" x14ac:dyDescent="0.25">
      <c r="A11" s="3" t="s">
        <v>18</v>
      </c>
      <c r="B11" s="2" t="s">
        <v>19</v>
      </c>
      <c r="C11" s="2" t="s">
        <v>5</v>
      </c>
      <c r="D11" s="97">
        <f>E11+F11+G11+H11+I11+J11+K11+L11+M11+N11+O11+P11</f>
        <v>221426859</v>
      </c>
      <c r="E11" s="55">
        <v>48928177</v>
      </c>
      <c r="F11" s="55">
        <v>39642566</v>
      </c>
      <c r="G11" s="55">
        <v>48713908</v>
      </c>
      <c r="H11" s="55">
        <v>22142685</v>
      </c>
      <c r="I11" s="55">
        <v>9071342</v>
      </c>
      <c r="J11" s="55">
        <v>8857074</v>
      </c>
      <c r="K11" s="55">
        <v>8857074</v>
      </c>
      <c r="L11" s="55">
        <v>8857074</v>
      </c>
      <c r="M11" s="55">
        <v>6428537</v>
      </c>
      <c r="N11" s="55">
        <v>6642805</v>
      </c>
      <c r="O11" s="55">
        <v>6642805</v>
      </c>
      <c r="P11" s="55">
        <v>6642812</v>
      </c>
      <c r="Q11" s="9">
        <f t="shared" si="2"/>
        <v>221426859</v>
      </c>
      <c r="R11" s="8">
        <f t="shared" si="3"/>
        <v>0</v>
      </c>
      <c r="S11" s="112"/>
      <c r="T11" s="112"/>
    </row>
    <row r="12" spans="1:31" ht="30.75" hidden="1" customHeight="1" x14ac:dyDescent="0.25">
      <c r="A12" s="3">
        <v>1.3</v>
      </c>
      <c r="B12" s="2" t="s">
        <v>20</v>
      </c>
      <c r="C12" s="2" t="s">
        <v>4</v>
      </c>
      <c r="D12" s="67">
        <f>SUM(D13:D16)</f>
        <v>199168151</v>
      </c>
      <c r="E12" s="48">
        <f t="shared" ref="E12:P12" si="5">SUM(E13:E16)</f>
        <v>18390346</v>
      </c>
      <c r="F12" s="36">
        <f t="shared" si="5"/>
        <v>18731488</v>
      </c>
      <c r="G12" s="36">
        <f t="shared" si="5"/>
        <v>19812021</v>
      </c>
      <c r="H12" s="36">
        <f t="shared" si="5"/>
        <v>17149782</v>
      </c>
      <c r="I12" s="36">
        <f t="shared" si="5"/>
        <v>14576198</v>
      </c>
      <c r="J12" s="36">
        <f t="shared" si="5"/>
        <v>14301924</v>
      </c>
      <c r="K12" s="48">
        <f t="shared" si="5"/>
        <v>17744758</v>
      </c>
      <c r="L12" s="48">
        <f t="shared" si="5"/>
        <v>15742272</v>
      </c>
      <c r="M12" s="48">
        <f t="shared" si="5"/>
        <v>14310570</v>
      </c>
      <c r="N12" s="48">
        <f t="shared" si="5"/>
        <v>15703601</v>
      </c>
      <c r="O12" s="48">
        <f t="shared" si="5"/>
        <v>15951896</v>
      </c>
      <c r="P12" s="48">
        <f t="shared" si="5"/>
        <v>16753295</v>
      </c>
      <c r="Q12" s="9">
        <f t="shared" si="2"/>
        <v>199168151</v>
      </c>
      <c r="R12" s="8">
        <f t="shared" si="3"/>
        <v>0</v>
      </c>
      <c r="S12" s="112"/>
      <c r="T12" s="112"/>
    </row>
    <row r="13" spans="1:31" ht="15.75" hidden="1" customHeight="1" x14ac:dyDescent="0.25">
      <c r="A13" s="3" t="s">
        <v>21</v>
      </c>
      <c r="B13" s="2" t="s">
        <v>22</v>
      </c>
      <c r="C13" s="2" t="s">
        <v>5</v>
      </c>
      <c r="D13" s="97">
        <f>E13+F13+G13+H13+I13+J13+K13+L13+M13+N13+O13+P13</f>
        <v>24448993</v>
      </c>
      <c r="E13" s="47">
        <v>2026360</v>
      </c>
      <c r="F13" s="47">
        <v>2002066</v>
      </c>
      <c r="G13" s="47">
        <v>1876893</v>
      </c>
      <c r="H13" s="47">
        <v>2234060</v>
      </c>
      <c r="I13" s="47">
        <v>1982076</v>
      </c>
      <c r="J13" s="47">
        <v>2000363</v>
      </c>
      <c r="K13" s="47">
        <v>1904183</v>
      </c>
      <c r="L13" s="47">
        <v>2543248</v>
      </c>
      <c r="M13" s="47">
        <v>2101716</v>
      </c>
      <c r="N13" s="47">
        <v>1727951</v>
      </c>
      <c r="O13" s="47">
        <v>1970010</v>
      </c>
      <c r="P13" s="47">
        <v>2080067</v>
      </c>
      <c r="Q13" s="9">
        <f t="shared" si="2"/>
        <v>24448993</v>
      </c>
      <c r="R13" s="8">
        <f t="shared" si="3"/>
        <v>0</v>
      </c>
      <c r="S13" s="112"/>
      <c r="T13" s="112"/>
    </row>
    <row r="14" spans="1:31" ht="30.75" hidden="1" customHeight="1" x14ac:dyDescent="0.25">
      <c r="A14" s="3" t="s">
        <v>23</v>
      </c>
      <c r="B14" s="2" t="s">
        <v>24</v>
      </c>
      <c r="C14" s="2" t="s">
        <v>5</v>
      </c>
      <c r="D14" s="97">
        <f>E14+F14+G14+H14+I14+J14+K14+L14+M14+N14+O14+P14</f>
        <v>23909059</v>
      </c>
      <c r="E14" s="47">
        <v>2339199</v>
      </c>
      <c r="F14" s="55">
        <v>1990116</v>
      </c>
      <c r="G14" s="55">
        <v>2186656</v>
      </c>
      <c r="H14" s="55">
        <v>1963378</v>
      </c>
      <c r="I14" s="55">
        <v>1777344</v>
      </c>
      <c r="J14" s="55">
        <v>1764484</v>
      </c>
      <c r="K14" s="55">
        <v>2328750</v>
      </c>
      <c r="L14" s="55">
        <v>1988156</v>
      </c>
      <c r="M14" s="55">
        <v>1697526</v>
      </c>
      <c r="N14" s="55">
        <v>1918670</v>
      </c>
      <c r="O14" s="55">
        <v>1929864</v>
      </c>
      <c r="P14" s="55">
        <v>2024916</v>
      </c>
      <c r="Q14" s="9">
        <f t="shared" si="2"/>
        <v>23909059</v>
      </c>
      <c r="R14" s="8">
        <f t="shared" si="3"/>
        <v>0</v>
      </c>
      <c r="S14" s="112"/>
      <c r="T14" s="112"/>
    </row>
    <row r="15" spans="1:31" ht="15.75" hidden="1" customHeight="1" x14ac:dyDescent="0.25">
      <c r="A15" s="3" t="s">
        <v>25</v>
      </c>
      <c r="B15" s="2" t="s">
        <v>26</v>
      </c>
      <c r="C15" s="2" t="s">
        <v>5</v>
      </c>
      <c r="D15" s="97">
        <f>E15+F15+G15+H15+I15+J15+K15+L15+M15+N15+O15+P15</f>
        <v>72330099</v>
      </c>
      <c r="E15" s="47">
        <v>7712064</v>
      </c>
      <c r="F15" s="55">
        <v>6604492</v>
      </c>
      <c r="G15" s="55">
        <v>7923826</v>
      </c>
      <c r="H15" s="55">
        <v>6146164</v>
      </c>
      <c r="I15" s="55">
        <v>4979120</v>
      </c>
      <c r="J15" s="55">
        <v>4694403</v>
      </c>
      <c r="K15" s="55">
        <v>7144149</v>
      </c>
      <c r="L15" s="55">
        <v>5913653</v>
      </c>
      <c r="M15" s="55">
        <v>4293249</v>
      </c>
      <c r="N15" s="55">
        <v>5398771</v>
      </c>
      <c r="O15" s="55">
        <v>4721398</v>
      </c>
      <c r="P15" s="55">
        <v>6798810</v>
      </c>
      <c r="Q15" s="9">
        <f t="shared" si="2"/>
        <v>72330099</v>
      </c>
      <c r="R15" s="8">
        <f t="shared" si="3"/>
        <v>0</v>
      </c>
      <c r="S15" s="112"/>
      <c r="T15" s="112"/>
    </row>
    <row r="16" spans="1:31" ht="15.75" hidden="1" customHeight="1" x14ac:dyDescent="0.25">
      <c r="A16" s="3" t="s">
        <v>27</v>
      </c>
      <c r="B16" s="2" t="s">
        <v>28</v>
      </c>
      <c r="C16" s="2" t="s">
        <v>5</v>
      </c>
      <c r="D16" s="97">
        <f>E16+F16+G16+H16+I16+J16+K16+L16+M16+N16+O16+P16</f>
        <v>78480000</v>
      </c>
      <c r="E16" s="47">
        <v>6312723</v>
      </c>
      <c r="F16" s="55">
        <v>8134814</v>
      </c>
      <c r="G16" s="55">
        <v>7824646</v>
      </c>
      <c r="H16" s="55">
        <v>6806180</v>
      </c>
      <c r="I16" s="55">
        <v>5837658</v>
      </c>
      <c r="J16" s="55">
        <v>5842674</v>
      </c>
      <c r="K16" s="55">
        <v>6367676</v>
      </c>
      <c r="L16" s="55">
        <v>5297215</v>
      </c>
      <c r="M16" s="55">
        <v>6218079</v>
      </c>
      <c r="N16" s="55">
        <v>6658209</v>
      </c>
      <c r="O16" s="55">
        <v>7330624</v>
      </c>
      <c r="P16" s="55">
        <v>5849502</v>
      </c>
      <c r="Q16" s="9">
        <f t="shared" si="2"/>
        <v>78480000</v>
      </c>
      <c r="R16" s="8">
        <f t="shared" si="3"/>
        <v>0</v>
      </c>
      <c r="S16" s="112"/>
      <c r="T16" s="112"/>
    </row>
    <row r="17" spans="1:20" ht="15.75" hidden="1" customHeight="1" x14ac:dyDescent="0.25">
      <c r="A17" s="3">
        <v>1.4</v>
      </c>
      <c r="B17" s="2" t="s">
        <v>29</v>
      </c>
      <c r="C17" s="2" t="s">
        <v>5</v>
      </c>
      <c r="D17" s="54">
        <f ca="1">E17+F17+G17+H17+I17+J17+K17+L17+M17+N17+O17+P17</f>
        <v>0</v>
      </c>
      <c r="E17" s="37">
        <f t="shared" ref="E17:P17" ca="1" si="6">F17+G17+H17+I17+J17+K17+L17+M17+N17+O17+P17+Q17</f>
        <v>0</v>
      </c>
      <c r="F17" s="54">
        <f t="shared" ca="1" si="6"/>
        <v>0</v>
      </c>
      <c r="G17" s="54">
        <f t="shared" ca="1" si="6"/>
        <v>0</v>
      </c>
      <c r="H17" s="54">
        <f t="shared" ca="1" si="6"/>
        <v>0</v>
      </c>
      <c r="I17" s="54">
        <f t="shared" ca="1" si="6"/>
        <v>0</v>
      </c>
      <c r="J17" s="54">
        <f t="shared" ca="1" si="6"/>
        <v>0</v>
      </c>
      <c r="K17" s="54">
        <f t="shared" ca="1" si="6"/>
        <v>0</v>
      </c>
      <c r="L17" s="54">
        <f t="shared" ca="1" si="6"/>
        <v>0</v>
      </c>
      <c r="M17" s="54">
        <f t="shared" ca="1" si="6"/>
        <v>0</v>
      </c>
      <c r="N17" s="54">
        <f t="shared" ca="1" si="6"/>
        <v>0</v>
      </c>
      <c r="O17" s="54">
        <f t="shared" ca="1" si="6"/>
        <v>0</v>
      </c>
      <c r="P17" s="54">
        <f t="shared" ca="1" si="6"/>
        <v>0</v>
      </c>
      <c r="Q17" s="9">
        <f t="shared" ca="1" si="2"/>
        <v>0</v>
      </c>
      <c r="R17" s="8">
        <f t="shared" ca="1" si="3"/>
        <v>0</v>
      </c>
      <c r="S17" s="112"/>
      <c r="T17" s="112"/>
    </row>
    <row r="18" spans="1:20" ht="15.75" hidden="1" customHeight="1" x14ac:dyDescent="0.25">
      <c r="A18" s="3">
        <v>1.5</v>
      </c>
      <c r="B18" s="2" t="s">
        <v>30</v>
      </c>
      <c r="C18" s="2" t="s">
        <v>4</v>
      </c>
      <c r="D18" s="54">
        <f>SUM(D19)</f>
        <v>908063021</v>
      </c>
      <c r="E18" s="54">
        <f t="shared" ref="E18:P18" si="7">SUM(E19)</f>
        <v>82093147</v>
      </c>
      <c r="F18" s="54">
        <f t="shared" si="7"/>
        <v>78461544</v>
      </c>
      <c r="G18" s="54">
        <f t="shared" si="7"/>
        <v>66903750</v>
      </c>
      <c r="H18" s="54">
        <f t="shared" si="7"/>
        <v>71539387</v>
      </c>
      <c r="I18" s="54">
        <f t="shared" si="7"/>
        <v>58640600</v>
      </c>
      <c r="J18" s="54">
        <f t="shared" si="7"/>
        <v>88415123</v>
      </c>
      <c r="K18" s="54">
        <f t="shared" si="7"/>
        <v>70178836</v>
      </c>
      <c r="L18" s="54">
        <f t="shared" si="7"/>
        <v>80536397</v>
      </c>
      <c r="M18" s="54">
        <f t="shared" si="7"/>
        <v>66357757</v>
      </c>
      <c r="N18" s="54">
        <f t="shared" si="7"/>
        <v>67387061</v>
      </c>
      <c r="O18" s="54">
        <f t="shared" si="7"/>
        <v>108039736</v>
      </c>
      <c r="P18" s="54">
        <f t="shared" si="7"/>
        <v>69509683</v>
      </c>
      <c r="Q18" s="9">
        <f t="shared" si="2"/>
        <v>908063021</v>
      </c>
      <c r="R18" s="8">
        <f t="shared" si="3"/>
        <v>0</v>
      </c>
      <c r="S18" s="112"/>
      <c r="T18" s="112"/>
    </row>
    <row r="19" spans="1:20" ht="30.75" hidden="1" customHeight="1" x14ac:dyDescent="0.25">
      <c r="A19" s="3" t="s">
        <v>31</v>
      </c>
      <c r="B19" s="2" t="s">
        <v>32</v>
      </c>
      <c r="C19" s="2" t="s">
        <v>5</v>
      </c>
      <c r="D19" s="97">
        <f>E19+F19+G19+H19+I19+J19+K19+L19+M19+N19+O19+P19</f>
        <v>908063021</v>
      </c>
      <c r="E19" s="55">
        <v>82093147</v>
      </c>
      <c r="F19" s="55">
        <v>78461544</v>
      </c>
      <c r="G19" s="55">
        <v>66903750</v>
      </c>
      <c r="H19" s="55">
        <v>71539387</v>
      </c>
      <c r="I19" s="55">
        <v>58640600</v>
      </c>
      <c r="J19" s="55">
        <v>88415123</v>
      </c>
      <c r="K19" s="55">
        <v>70178836</v>
      </c>
      <c r="L19" s="55">
        <v>80536397</v>
      </c>
      <c r="M19" s="55">
        <v>66357757</v>
      </c>
      <c r="N19" s="55">
        <v>67387061</v>
      </c>
      <c r="O19" s="55">
        <v>108039736</v>
      </c>
      <c r="P19" s="55">
        <v>69509683</v>
      </c>
      <c r="Q19" s="9">
        <f t="shared" si="2"/>
        <v>908063021</v>
      </c>
      <c r="R19" s="8">
        <f t="shared" si="3"/>
        <v>0</v>
      </c>
      <c r="S19" s="112"/>
      <c r="T19" s="112"/>
    </row>
    <row r="20" spans="1:20" ht="15.75" hidden="1" customHeight="1" x14ac:dyDescent="0.25">
      <c r="A20" s="3">
        <v>1.6</v>
      </c>
      <c r="B20" s="2" t="s">
        <v>33</v>
      </c>
      <c r="C20" s="2" t="s">
        <v>5</v>
      </c>
      <c r="D20" s="54">
        <f>E20+F20+G20+H20+I20+J20+K20+L20+M20+N20+O20+P20</f>
        <v>0</v>
      </c>
      <c r="E20" s="55">
        <v>0</v>
      </c>
      <c r="F20" s="55">
        <v>0</v>
      </c>
      <c r="G20" s="55">
        <v>0</v>
      </c>
      <c r="H20" s="55">
        <v>0</v>
      </c>
      <c r="I20" s="55">
        <v>0</v>
      </c>
      <c r="J20" s="55">
        <v>0</v>
      </c>
      <c r="K20" s="55">
        <v>0</v>
      </c>
      <c r="L20" s="55">
        <v>0</v>
      </c>
      <c r="M20" s="55">
        <v>0</v>
      </c>
      <c r="N20" s="55">
        <v>0</v>
      </c>
      <c r="O20" s="55">
        <v>0</v>
      </c>
      <c r="P20" s="55">
        <v>0</v>
      </c>
      <c r="Q20" s="9">
        <f t="shared" si="2"/>
        <v>0</v>
      </c>
      <c r="R20" s="8">
        <f t="shared" si="3"/>
        <v>0</v>
      </c>
      <c r="S20" s="112"/>
      <c r="T20" s="112"/>
    </row>
    <row r="21" spans="1:20" ht="15.75" hidden="1" customHeight="1" x14ac:dyDescent="0.25">
      <c r="A21" s="3">
        <v>1.7</v>
      </c>
      <c r="B21" s="2" t="s">
        <v>34</v>
      </c>
      <c r="C21" s="2" t="s">
        <v>5</v>
      </c>
      <c r="D21" s="54">
        <f>E21+F21+G21+H21+I21+J21+K21+L21+M21+N21+O21+P21</f>
        <v>5916906</v>
      </c>
      <c r="E21" s="50">
        <v>534915</v>
      </c>
      <c r="F21" s="50">
        <v>511252</v>
      </c>
      <c r="G21" s="50">
        <v>435942</v>
      </c>
      <c r="H21" s="50">
        <v>466148</v>
      </c>
      <c r="I21" s="50">
        <v>382100</v>
      </c>
      <c r="J21" s="50">
        <v>576109</v>
      </c>
      <c r="K21" s="50">
        <v>457282</v>
      </c>
      <c r="L21" s="50">
        <v>524772</v>
      </c>
      <c r="M21" s="50">
        <v>432384</v>
      </c>
      <c r="N21" s="50">
        <v>439091</v>
      </c>
      <c r="O21" s="50">
        <v>703983</v>
      </c>
      <c r="P21" s="50">
        <v>452928</v>
      </c>
      <c r="Q21" s="9">
        <f t="shared" si="2"/>
        <v>5916906</v>
      </c>
      <c r="R21" s="8">
        <f t="shared" si="3"/>
        <v>0</v>
      </c>
      <c r="S21" s="112"/>
      <c r="T21" s="112"/>
    </row>
    <row r="22" spans="1:20" ht="15.75" hidden="1" customHeight="1" x14ac:dyDescent="0.25">
      <c r="A22" s="3">
        <v>1.8</v>
      </c>
      <c r="B22" s="2" t="s">
        <v>35</v>
      </c>
      <c r="C22" s="2" t="s">
        <v>5</v>
      </c>
      <c r="D22" s="54">
        <v>0</v>
      </c>
      <c r="E22" s="51">
        <v>0</v>
      </c>
      <c r="F22" s="50">
        <v>0</v>
      </c>
      <c r="G22" s="50">
        <v>0</v>
      </c>
      <c r="H22" s="50">
        <v>0</v>
      </c>
      <c r="I22" s="50">
        <v>0</v>
      </c>
      <c r="J22" s="50">
        <v>0</v>
      </c>
      <c r="K22" s="50">
        <v>0</v>
      </c>
      <c r="L22" s="50">
        <v>0</v>
      </c>
      <c r="M22" s="50">
        <v>0</v>
      </c>
      <c r="N22" s="50">
        <v>0</v>
      </c>
      <c r="O22" s="50">
        <v>0</v>
      </c>
      <c r="P22" s="50">
        <v>0</v>
      </c>
      <c r="Q22" s="9">
        <f t="shared" si="2"/>
        <v>0</v>
      </c>
      <c r="R22" s="8">
        <f t="shared" si="3"/>
        <v>0</v>
      </c>
      <c r="S22" s="112"/>
      <c r="T22" s="112"/>
    </row>
    <row r="23" spans="1:20" ht="45.75" hidden="1" customHeight="1" thickBot="1" x14ac:dyDescent="0.3">
      <c r="A23" s="3">
        <v>1.9</v>
      </c>
      <c r="B23" s="2" t="s">
        <v>36</v>
      </c>
      <c r="C23" s="2" t="s">
        <v>5</v>
      </c>
      <c r="D23" s="54">
        <v>0</v>
      </c>
      <c r="E23" s="51">
        <v>0</v>
      </c>
      <c r="F23" s="50">
        <v>0</v>
      </c>
      <c r="G23" s="50">
        <v>0</v>
      </c>
      <c r="H23" s="50">
        <v>0</v>
      </c>
      <c r="I23" s="50">
        <v>0</v>
      </c>
      <c r="J23" s="50">
        <v>0</v>
      </c>
      <c r="K23" s="50">
        <v>0</v>
      </c>
      <c r="L23" s="50">
        <v>0</v>
      </c>
      <c r="M23" s="50">
        <v>0</v>
      </c>
      <c r="N23" s="50">
        <v>0</v>
      </c>
      <c r="O23" s="50">
        <v>0</v>
      </c>
      <c r="P23" s="50">
        <v>0</v>
      </c>
      <c r="Q23" s="9">
        <f t="shared" si="2"/>
        <v>0</v>
      </c>
      <c r="R23" s="8">
        <f t="shared" si="3"/>
        <v>0</v>
      </c>
      <c r="S23" s="112"/>
      <c r="T23" s="112"/>
    </row>
    <row r="24" spans="1:20" ht="16.5" thickBot="1" x14ac:dyDescent="0.3">
      <c r="A24" s="3">
        <v>2</v>
      </c>
      <c r="B24" s="38" t="s">
        <v>37</v>
      </c>
      <c r="C24" s="38" t="s">
        <v>4</v>
      </c>
      <c r="D24" s="94">
        <v>0</v>
      </c>
      <c r="E24" s="52">
        <v>0</v>
      </c>
      <c r="F24" s="52">
        <v>0</v>
      </c>
      <c r="G24" s="52">
        <v>0</v>
      </c>
      <c r="H24" s="52">
        <v>0</v>
      </c>
      <c r="I24" s="52">
        <v>0</v>
      </c>
      <c r="J24" s="52">
        <v>0</v>
      </c>
      <c r="K24" s="52">
        <v>0</v>
      </c>
      <c r="L24" s="52">
        <v>0</v>
      </c>
      <c r="M24" s="52">
        <v>0</v>
      </c>
      <c r="N24" s="52">
        <v>0</v>
      </c>
      <c r="O24" s="52">
        <v>0</v>
      </c>
      <c r="P24" s="52">
        <v>0</v>
      </c>
      <c r="Q24" s="9">
        <f t="shared" si="2"/>
        <v>0</v>
      </c>
      <c r="R24" s="8">
        <f t="shared" si="3"/>
        <v>0</v>
      </c>
      <c r="S24" s="112"/>
      <c r="T24" s="112"/>
    </row>
    <row r="25" spans="1:20" ht="15.75" hidden="1" customHeight="1" x14ac:dyDescent="0.25">
      <c r="A25" s="3">
        <v>2.1</v>
      </c>
      <c r="B25" s="2" t="s">
        <v>38</v>
      </c>
      <c r="C25" s="2" t="s">
        <v>5</v>
      </c>
      <c r="D25" s="97">
        <v>0</v>
      </c>
      <c r="E25" s="49">
        <v>0</v>
      </c>
      <c r="F25" s="49">
        <v>0</v>
      </c>
      <c r="G25" s="49">
        <v>0</v>
      </c>
      <c r="H25" s="49">
        <v>0</v>
      </c>
      <c r="I25" s="49">
        <v>0</v>
      </c>
      <c r="J25" s="49">
        <v>0</v>
      </c>
      <c r="K25" s="49">
        <v>0</v>
      </c>
      <c r="L25" s="49">
        <v>0</v>
      </c>
      <c r="M25" s="49">
        <v>0</v>
      </c>
      <c r="N25" s="49">
        <v>0</v>
      </c>
      <c r="O25" s="49">
        <v>0</v>
      </c>
      <c r="P25" s="49">
        <v>0</v>
      </c>
      <c r="Q25" s="9">
        <f t="shared" si="2"/>
        <v>0</v>
      </c>
      <c r="R25" s="8">
        <f t="shared" si="3"/>
        <v>0</v>
      </c>
      <c r="S25" s="112"/>
      <c r="T25" s="112"/>
    </row>
    <row r="26" spans="1:20" ht="15.75" hidden="1" customHeight="1" x14ac:dyDescent="0.25">
      <c r="A26" s="3">
        <v>2.2000000000000002</v>
      </c>
      <c r="B26" s="2" t="s">
        <v>39</v>
      </c>
      <c r="C26" s="2" t="s">
        <v>5</v>
      </c>
      <c r="D26" s="97">
        <v>0</v>
      </c>
      <c r="E26" s="49">
        <v>0</v>
      </c>
      <c r="F26" s="49">
        <v>0</v>
      </c>
      <c r="G26" s="49">
        <v>0</v>
      </c>
      <c r="H26" s="49">
        <v>0</v>
      </c>
      <c r="I26" s="49">
        <v>0</v>
      </c>
      <c r="J26" s="49">
        <v>0</v>
      </c>
      <c r="K26" s="49">
        <v>0</v>
      </c>
      <c r="L26" s="49">
        <v>0</v>
      </c>
      <c r="M26" s="49">
        <v>0</v>
      </c>
      <c r="N26" s="49">
        <v>0</v>
      </c>
      <c r="O26" s="49">
        <v>0</v>
      </c>
      <c r="P26" s="49">
        <v>0</v>
      </c>
      <c r="Q26" s="9">
        <f t="shared" si="2"/>
        <v>0</v>
      </c>
      <c r="R26" s="8">
        <f t="shared" si="3"/>
        <v>0</v>
      </c>
      <c r="S26" s="112"/>
      <c r="T26" s="112"/>
    </row>
    <row r="27" spans="1:20" ht="15.75" hidden="1" customHeight="1" x14ac:dyDescent="0.25">
      <c r="A27" s="3">
        <v>2.2999999999999998</v>
      </c>
      <c r="B27" s="2" t="s">
        <v>40</v>
      </c>
      <c r="C27" s="2" t="s">
        <v>5</v>
      </c>
      <c r="D27" s="97">
        <v>0</v>
      </c>
      <c r="E27" s="49">
        <v>0</v>
      </c>
      <c r="F27" s="49">
        <v>0</v>
      </c>
      <c r="G27" s="49">
        <v>0</v>
      </c>
      <c r="H27" s="49">
        <v>0</v>
      </c>
      <c r="I27" s="49">
        <v>0</v>
      </c>
      <c r="J27" s="49">
        <v>0</v>
      </c>
      <c r="K27" s="49">
        <v>0</v>
      </c>
      <c r="L27" s="49">
        <v>0</v>
      </c>
      <c r="M27" s="49">
        <v>0</v>
      </c>
      <c r="N27" s="49">
        <v>0</v>
      </c>
      <c r="O27" s="49">
        <v>0</v>
      </c>
      <c r="P27" s="49">
        <v>0</v>
      </c>
      <c r="Q27" s="9">
        <f t="shared" si="2"/>
        <v>0</v>
      </c>
      <c r="R27" s="8">
        <f t="shared" si="3"/>
        <v>0</v>
      </c>
      <c r="S27" s="112"/>
      <c r="T27" s="112"/>
    </row>
    <row r="28" spans="1:20" ht="30.75" hidden="1" customHeight="1" x14ac:dyDescent="0.25">
      <c r="A28" s="3">
        <v>2.4</v>
      </c>
      <c r="B28" s="2" t="s">
        <v>41</v>
      </c>
      <c r="C28" s="2" t="s">
        <v>5</v>
      </c>
      <c r="D28" s="97">
        <v>0</v>
      </c>
      <c r="E28" s="49">
        <v>0</v>
      </c>
      <c r="F28" s="49">
        <v>0</v>
      </c>
      <c r="G28" s="49">
        <v>0</v>
      </c>
      <c r="H28" s="49">
        <v>0</v>
      </c>
      <c r="I28" s="49">
        <v>0</v>
      </c>
      <c r="J28" s="49">
        <v>0</v>
      </c>
      <c r="K28" s="49">
        <v>0</v>
      </c>
      <c r="L28" s="49">
        <v>0</v>
      </c>
      <c r="M28" s="49">
        <v>0</v>
      </c>
      <c r="N28" s="49">
        <v>0</v>
      </c>
      <c r="O28" s="49">
        <v>0</v>
      </c>
      <c r="P28" s="49">
        <v>0</v>
      </c>
      <c r="Q28" s="9">
        <f t="shared" si="2"/>
        <v>0</v>
      </c>
      <c r="R28" s="8">
        <f t="shared" si="3"/>
        <v>0</v>
      </c>
      <c r="S28" s="112"/>
      <c r="T28" s="112"/>
    </row>
    <row r="29" spans="1:20" ht="15.75" hidden="1" customHeight="1" thickBot="1" x14ac:dyDescent="0.3">
      <c r="A29" s="3">
        <v>2.5</v>
      </c>
      <c r="B29" s="2" t="s">
        <v>34</v>
      </c>
      <c r="C29" s="2" t="s">
        <v>5</v>
      </c>
      <c r="D29" s="97">
        <v>0</v>
      </c>
      <c r="E29" s="49">
        <v>0</v>
      </c>
      <c r="F29" s="49">
        <v>0</v>
      </c>
      <c r="G29" s="49">
        <v>0</v>
      </c>
      <c r="H29" s="49">
        <v>0</v>
      </c>
      <c r="I29" s="49">
        <v>0</v>
      </c>
      <c r="J29" s="49">
        <v>0</v>
      </c>
      <c r="K29" s="49">
        <v>0</v>
      </c>
      <c r="L29" s="49">
        <v>0</v>
      </c>
      <c r="M29" s="49">
        <v>0</v>
      </c>
      <c r="N29" s="49">
        <v>0</v>
      </c>
      <c r="O29" s="49">
        <v>0</v>
      </c>
      <c r="P29" s="49">
        <v>0</v>
      </c>
      <c r="Q29" s="9">
        <f t="shared" si="2"/>
        <v>0</v>
      </c>
      <c r="R29" s="8">
        <f t="shared" si="3"/>
        <v>0</v>
      </c>
      <c r="S29" s="112"/>
      <c r="T29" s="112"/>
    </row>
    <row r="30" spans="1:20" ht="16.5" thickBot="1" x14ac:dyDescent="0.3">
      <c r="A30" s="3">
        <v>3</v>
      </c>
      <c r="B30" s="38" t="s">
        <v>42</v>
      </c>
      <c r="C30" s="38" t="s">
        <v>4</v>
      </c>
      <c r="D30" s="94">
        <v>0</v>
      </c>
      <c r="E30" s="52">
        <v>0</v>
      </c>
      <c r="F30" s="52">
        <v>0</v>
      </c>
      <c r="G30" s="52">
        <v>0</v>
      </c>
      <c r="H30" s="52">
        <v>0</v>
      </c>
      <c r="I30" s="52">
        <v>0</v>
      </c>
      <c r="J30" s="52">
        <v>0</v>
      </c>
      <c r="K30" s="52">
        <v>0</v>
      </c>
      <c r="L30" s="52">
        <v>0</v>
      </c>
      <c r="M30" s="52">
        <v>0</v>
      </c>
      <c r="N30" s="52">
        <v>0</v>
      </c>
      <c r="O30" s="52">
        <v>0</v>
      </c>
      <c r="P30" s="52">
        <v>0</v>
      </c>
      <c r="Q30" s="9">
        <f t="shared" si="2"/>
        <v>0</v>
      </c>
      <c r="R30" s="8">
        <f t="shared" si="3"/>
        <v>0</v>
      </c>
      <c r="S30" s="112"/>
      <c r="T30" s="112"/>
    </row>
    <row r="31" spans="1:20" ht="15.75" hidden="1" customHeight="1" x14ac:dyDescent="0.25">
      <c r="A31" s="3">
        <v>3.1</v>
      </c>
      <c r="B31" s="2" t="s">
        <v>43</v>
      </c>
      <c r="C31" s="2" t="s">
        <v>5</v>
      </c>
      <c r="D31" s="97">
        <v>0</v>
      </c>
      <c r="E31" s="49">
        <v>0</v>
      </c>
      <c r="F31" s="81">
        <v>0</v>
      </c>
      <c r="G31" s="81">
        <v>0</v>
      </c>
      <c r="H31" s="81">
        <v>0</v>
      </c>
      <c r="I31" s="81">
        <v>0</v>
      </c>
      <c r="J31" s="81">
        <v>0</v>
      </c>
      <c r="K31" s="81">
        <v>0</v>
      </c>
      <c r="L31" s="81">
        <v>0</v>
      </c>
      <c r="M31" s="81">
        <v>0</v>
      </c>
      <c r="N31" s="81">
        <v>0</v>
      </c>
      <c r="O31" s="81">
        <v>0</v>
      </c>
      <c r="P31" s="81">
        <v>0</v>
      </c>
      <c r="Q31" s="9">
        <f t="shared" si="2"/>
        <v>0</v>
      </c>
      <c r="R31" s="8">
        <f t="shared" si="3"/>
        <v>0</v>
      </c>
      <c r="S31" s="112"/>
      <c r="T31" s="112"/>
    </row>
    <row r="32" spans="1:20" ht="60.75" hidden="1" customHeight="1" thickBot="1" x14ac:dyDescent="0.3">
      <c r="A32" s="3">
        <v>3.9</v>
      </c>
      <c r="B32" s="2" t="s">
        <v>44</v>
      </c>
      <c r="C32" s="2" t="s">
        <v>5</v>
      </c>
      <c r="D32" s="97">
        <v>0</v>
      </c>
      <c r="E32" s="49">
        <v>0</v>
      </c>
      <c r="F32" s="81">
        <v>0</v>
      </c>
      <c r="G32" s="81">
        <v>0</v>
      </c>
      <c r="H32" s="81">
        <v>0</v>
      </c>
      <c r="I32" s="81">
        <v>0</v>
      </c>
      <c r="J32" s="81">
        <v>0</v>
      </c>
      <c r="K32" s="81">
        <v>0</v>
      </c>
      <c r="L32" s="81">
        <v>0</v>
      </c>
      <c r="M32" s="81">
        <v>0</v>
      </c>
      <c r="N32" s="81">
        <v>0</v>
      </c>
      <c r="O32" s="81">
        <v>0</v>
      </c>
      <c r="P32" s="81">
        <v>0</v>
      </c>
      <c r="Q32" s="9">
        <f t="shared" si="2"/>
        <v>0</v>
      </c>
      <c r="R32" s="8">
        <f t="shared" si="3"/>
        <v>0</v>
      </c>
      <c r="S32" s="112"/>
      <c r="T32" s="112"/>
    </row>
    <row r="33" spans="1:20" ht="16.5" thickBot="1" x14ac:dyDescent="0.3">
      <c r="A33" s="3">
        <v>4</v>
      </c>
      <c r="B33" s="38" t="s">
        <v>45</v>
      </c>
      <c r="C33" s="38" t="s">
        <v>4</v>
      </c>
      <c r="D33" s="64">
        <f>D35+D39+D41+D42+D43+D44+D45+D46+D47+D49+D50+D51+D53+D54+D55+D56+D57+D58+D59+D60+D61+D62+D63+D64+D65+D66+D67</f>
        <v>615120275</v>
      </c>
      <c r="E33" s="64">
        <f t="shared" ref="E33:P33" si="8">E35+E39+E41+E42+E43+E44+E45+E46+E47+E49+E50+E51+E53+E54+E55+E56+E57+E58+E59+E60+E61+E62+E63+E64+E65+E66+E67</f>
        <v>49513700</v>
      </c>
      <c r="F33" s="64">
        <f t="shared" si="8"/>
        <v>54413997</v>
      </c>
      <c r="G33" s="64">
        <f t="shared" si="8"/>
        <v>50183454</v>
      </c>
      <c r="H33" s="64">
        <f t="shared" si="8"/>
        <v>53810438</v>
      </c>
      <c r="I33" s="64">
        <f t="shared" si="8"/>
        <v>44417219</v>
      </c>
      <c r="J33" s="64">
        <f t="shared" si="8"/>
        <v>42314350</v>
      </c>
      <c r="K33" s="64">
        <f t="shared" si="8"/>
        <v>59173817</v>
      </c>
      <c r="L33" s="64">
        <f t="shared" si="8"/>
        <v>54874791</v>
      </c>
      <c r="M33" s="64">
        <f t="shared" si="8"/>
        <v>43736309</v>
      </c>
      <c r="N33" s="64">
        <f t="shared" si="8"/>
        <v>48695813</v>
      </c>
      <c r="O33" s="64">
        <f t="shared" si="8"/>
        <v>54576937</v>
      </c>
      <c r="P33" s="64">
        <f t="shared" si="8"/>
        <v>59409450</v>
      </c>
      <c r="Q33" s="9">
        <f t="shared" si="2"/>
        <v>615120275</v>
      </c>
      <c r="R33" s="8">
        <f t="shared" si="3"/>
        <v>0</v>
      </c>
      <c r="S33" s="112"/>
      <c r="T33" s="112"/>
    </row>
    <row r="34" spans="1:20" ht="30.75" hidden="1" customHeight="1" x14ac:dyDescent="0.25">
      <c r="A34" s="3">
        <v>4.0999999999999996</v>
      </c>
      <c r="B34" s="2" t="s">
        <v>46</v>
      </c>
      <c r="C34" s="2" t="s">
        <v>4</v>
      </c>
      <c r="D34" s="54">
        <f>SUM(D35:D36)</f>
        <v>76800</v>
      </c>
      <c r="E34" s="54">
        <f t="shared" ref="E34:P34" si="9">SUM(E35:E36)</f>
        <v>6400</v>
      </c>
      <c r="F34" s="54">
        <f t="shared" si="9"/>
        <v>6400</v>
      </c>
      <c r="G34" s="54">
        <f t="shared" si="9"/>
        <v>6400</v>
      </c>
      <c r="H34" s="54">
        <f t="shared" si="9"/>
        <v>6400</v>
      </c>
      <c r="I34" s="54">
        <f t="shared" si="9"/>
        <v>6400</v>
      </c>
      <c r="J34" s="54">
        <f t="shared" si="9"/>
        <v>6400</v>
      </c>
      <c r="K34" s="54">
        <f t="shared" si="9"/>
        <v>6400</v>
      </c>
      <c r="L34" s="54">
        <f t="shared" si="9"/>
        <v>6400</v>
      </c>
      <c r="M34" s="54">
        <f t="shared" si="9"/>
        <v>6400</v>
      </c>
      <c r="N34" s="54">
        <f t="shared" si="9"/>
        <v>6400</v>
      </c>
      <c r="O34" s="54">
        <f t="shared" si="9"/>
        <v>6400</v>
      </c>
      <c r="P34" s="54">
        <f t="shared" si="9"/>
        <v>6400</v>
      </c>
      <c r="Q34" s="9">
        <f t="shared" si="2"/>
        <v>76800</v>
      </c>
      <c r="R34" s="8">
        <f t="shared" si="3"/>
        <v>0</v>
      </c>
      <c r="S34" s="112"/>
      <c r="T34" s="112"/>
    </row>
    <row r="35" spans="1:20" ht="30.75" hidden="1" customHeight="1" x14ac:dyDescent="0.25">
      <c r="A35" s="3" t="s">
        <v>47</v>
      </c>
      <c r="B35" s="2" t="s">
        <v>48</v>
      </c>
      <c r="C35" s="2" t="s">
        <v>5</v>
      </c>
      <c r="D35" s="97">
        <f>E35+F35+G35+H35+I35+J35+K35+L35+M35+N35+O35+P35</f>
        <v>76800</v>
      </c>
      <c r="E35" s="55">
        <v>6400</v>
      </c>
      <c r="F35" s="55">
        <v>6400</v>
      </c>
      <c r="G35" s="55">
        <v>6400</v>
      </c>
      <c r="H35" s="55">
        <v>6400</v>
      </c>
      <c r="I35" s="55">
        <v>6400</v>
      </c>
      <c r="J35" s="55">
        <v>6400</v>
      </c>
      <c r="K35" s="55">
        <v>6400</v>
      </c>
      <c r="L35" s="55">
        <v>6400</v>
      </c>
      <c r="M35" s="55">
        <v>6400</v>
      </c>
      <c r="N35" s="55">
        <v>6400</v>
      </c>
      <c r="O35" s="55">
        <v>6400</v>
      </c>
      <c r="P35" s="55">
        <v>6400</v>
      </c>
      <c r="Q35" s="9">
        <f t="shared" si="2"/>
        <v>76800</v>
      </c>
      <c r="R35" s="8">
        <f t="shared" si="3"/>
        <v>0</v>
      </c>
      <c r="S35" s="112"/>
      <c r="T35" s="112"/>
    </row>
    <row r="36" spans="1:20" ht="30.75" hidden="1" customHeight="1" x14ac:dyDescent="0.25">
      <c r="A36" s="3" t="s">
        <v>49</v>
      </c>
      <c r="B36" s="2" t="s">
        <v>50</v>
      </c>
      <c r="C36" s="2" t="s">
        <v>5</v>
      </c>
      <c r="D36" s="97">
        <f>E36+F36+G36+H36+I36+J36+K36+L36+M36+N36+O36+P36</f>
        <v>0</v>
      </c>
      <c r="E36" s="11">
        <v>0</v>
      </c>
      <c r="F36" s="11">
        <v>0</v>
      </c>
      <c r="G36" s="11">
        <v>0</v>
      </c>
      <c r="H36" s="11">
        <v>0</v>
      </c>
      <c r="I36" s="11">
        <v>0</v>
      </c>
      <c r="J36" s="11">
        <v>0</v>
      </c>
      <c r="K36" s="11">
        <v>0</v>
      </c>
      <c r="L36" s="11">
        <v>0</v>
      </c>
      <c r="M36" s="11">
        <v>0</v>
      </c>
      <c r="N36" s="55">
        <v>0</v>
      </c>
      <c r="O36" s="55">
        <v>0</v>
      </c>
      <c r="P36" s="55">
        <v>0</v>
      </c>
      <c r="Q36" s="9">
        <f t="shared" si="2"/>
        <v>0</v>
      </c>
      <c r="R36" s="8">
        <f t="shared" si="3"/>
        <v>0</v>
      </c>
      <c r="S36" s="112"/>
      <c r="T36" s="112"/>
    </row>
    <row r="37" spans="1:20" ht="15.75" hidden="1" customHeight="1" x14ac:dyDescent="0.25">
      <c r="A37" s="3">
        <v>4.2</v>
      </c>
      <c r="B37" s="2" t="s">
        <v>51</v>
      </c>
      <c r="C37" s="2" t="s">
        <v>5</v>
      </c>
      <c r="D37" s="54">
        <f ca="1">E37+F37+G37+H37+I37+J37+K37+L37+M37+N37+O37+P37</f>
        <v>0</v>
      </c>
      <c r="E37" s="50">
        <f t="shared" ref="E37:P37" ca="1" si="10">F37+G37+H37+I37+J37+K37+L37+M37+N37+O37+P37+Q37</f>
        <v>0</v>
      </c>
      <c r="F37" s="50">
        <f t="shared" ca="1" si="10"/>
        <v>0</v>
      </c>
      <c r="G37" s="50">
        <f t="shared" ca="1" si="10"/>
        <v>0</v>
      </c>
      <c r="H37" s="50">
        <f t="shared" ca="1" si="10"/>
        <v>0</v>
      </c>
      <c r="I37" s="50">
        <f t="shared" ca="1" si="10"/>
        <v>0</v>
      </c>
      <c r="J37" s="50">
        <f t="shared" ca="1" si="10"/>
        <v>0</v>
      </c>
      <c r="K37" s="50">
        <f t="shared" ca="1" si="10"/>
        <v>0</v>
      </c>
      <c r="L37" s="50">
        <f t="shared" ca="1" si="10"/>
        <v>0</v>
      </c>
      <c r="M37" s="50">
        <f t="shared" ca="1" si="10"/>
        <v>0</v>
      </c>
      <c r="N37" s="54">
        <f t="shared" ca="1" si="10"/>
        <v>0</v>
      </c>
      <c r="O37" s="54">
        <f t="shared" ca="1" si="10"/>
        <v>0</v>
      </c>
      <c r="P37" s="54">
        <f t="shared" ca="1" si="10"/>
        <v>0</v>
      </c>
      <c r="Q37" s="9">
        <f t="shared" ca="1" si="2"/>
        <v>0</v>
      </c>
      <c r="R37" s="8">
        <f t="shared" ca="1" si="3"/>
        <v>0</v>
      </c>
      <c r="S37" s="112"/>
      <c r="T37" s="112"/>
    </row>
    <row r="38" spans="1:20" ht="15.75" hidden="1" customHeight="1" x14ac:dyDescent="0.25">
      <c r="A38" s="3">
        <v>4.3</v>
      </c>
      <c r="B38" s="2" t="s">
        <v>52</v>
      </c>
      <c r="C38" s="2" t="s">
        <v>4</v>
      </c>
      <c r="D38" s="54">
        <f>+D39+D40+D48+D52+D57+D58+D59+D60+D61+D62+D63+D64+D65+D66+D67</f>
        <v>615043475</v>
      </c>
      <c r="E38" s="50">
        <f t="shared" ref="E38:P38" si="11">+E39+E40+E48+E52+E57+E58+E59+E60+E61+E62+E63+E64+E65+E66+E67</f>
        <v>49507300</v>
      </c>
      <c r="F38" s="37">
        <f t="shared" si="11"/>
        <v>54407597</v>
      </c>
      <c r="G38" s="37">
        <f t="shared" si="11"/>
        <v>50177054</v>
      </c>
      <c r="H38" s="54">
        <f t="shared" si="11"/>
        <v>53804038</v>
      </c>
      <c r="I38" s="54">
        <f t="shared" si="11"/>
        <v>44410819</v>
      </c>
      <c r="J38" s="54">
        <f t="shared" si="11"/>
        <v>42307950</v>
      </c>
      <c r="K38" s="54">
        <f t="shared" si="11"/>
        <v>59167417</v>
      </c>
      <c r="L38" s="54">
        <f t="shared" si="11"/>
        <v>54868391</v>
      </c>
      <c r="M38" s="54">
        <f t="shared" si="11"/>
        <v>43729909</v>
      </c>
      <c r="N38" s="54">
        <f t="shared" si="11"/>
        <v>48689413</v>
      </c>
      <c r="O38" s="54">
        <f t="shared" si="11"/>
        <v>54570537</v>
      </c>
      <c r="P38" s="54">
        <f t="shared" si="11"/>
        <v>59403050</v>
      </c>
      <c r="Q38" s="9">
        <f t="shared" si="2"/>
        <v>615043475</v>
      </c>
      <c r="R38" s="8">
        <f t="shared" si="3"/>
        <v>0</v>
      </c>
      <c r="S38" s="112"/>
      <c r="T38" s="112"/>
    </row>
    <row r="39" spans="1:20" ht="30.75" hidden="1" customHeight="1" x14ac:dyDescent="0.25">
      <c r="A39" s="3" t="s">
        <v>53</v>
      </c>
      <c r="B39" s="2" t="s">
        <v>54</v>
      </c>
      <c r="C39" s="2" t="s">
        <v>5</v>
      </c>
      <c r="D39" s="97">
        <f>E39+F39+G39+H39+I39+J39+K39+L39+M39+N39+O39+P39</f>
        <v>5178832</v>
      </c>
      <c r="E39" s="56">
        <v>820771</v>
      </c>
      <c r="F39" s="82">
        <v>577005</v>
      </c>
      <c r="G39" s="82">
        <v>488357</v>
      </c>
      <c r="H39" s="56">
        <v>495344</v>
      </c>
      <c r="I39" s="56">
        <v>391013</v>
      </c>
      <c r="J39" s="56">
        <v>383350</v>
      </c>
      <c r="K39" s="56">
        <v>376061</v>
      </c>
      <c r="L39" s="56">
        <v>361222</v>
      </c>
      <c r="M39" s="56">
        <v>357592</v>
      </c>
      <c r="N39" s="56">
        <v>331176</v>
      </c>
      <c r="O39" s="56">
        <v>297523</v>
      </c>
      <c r="P39" s="56">
        <v>299418</v>
      </c>
      <c r="Q39" s="9">
        <f t="shared" si="2"/>
        <v>5178832</v>
      </c>
      <c r="R39" s="8">
        <f t="shared" si="3"/>
        <v>0</v>
      </c>
      <c r="S39" s="112"/>
      <c r="T39" s="112"/>
    </row>
    <row r="40" spans="1:20" ht="30.75" hidden="1" customHeight="1" x14ac:dyDescent="0.25">
      <c r="A40" s="3" t="s">
        <v>55</v>
      </c>
      <c r="B40" s="2" t="s">
        <v>56</v>
      </c>
      <c r="C40" s="2" t="s">
        <v>4</v>
      </c>
      <c r="D40" s="98">
        <f>SUM(D41:D47)</f>
        <v>118869183</v>
      </c>
      <c r="E40" s="57">
        <f t="shared" ref="E40:P40" si="12">SUM(E41:E47)</f>
        <v>11182629</v>
      </c>
      <c r="F40" s="57">
        <f t="shared" si="12"/>
        <v>10062707</v>
      </c>
      <c r="G40" s="57">
        <f t="shared" si="12"/>
        <v>10362048</v>
      </c>
      <c r="H40" s="57">
        <f t="shared" si="12"/>
        <v>10489344</v>
      </c>
      <c r="I40" s="57">
        <f t="shared" si="12"/>
        <v>10018000</v>
      </c>
      <c r="J40" s="57">
        <f t="shared" si="12"/>
        <v>9864602</v>
      </c>
      <c r="K40" s="57">
        <f t="shared" si="12"/>
        <v>10497343</v>
      </c>
      <c r="L40" s="57">
        <f t="shared" si="12"/>
        <v>10306050</v>
      </c>
      <c r="M40" s="57">
        <f t="shared" si="12"/>
        <v>8151613</v>
      </c>
      <c r="N40" s="57">
        <f t="shared" si="12"/>
        <v>8384714</v>
      </c>
      <c r="O40" s="57">
        <f t="shared" si="12"/>
        <v>9023120</v>
      </c>
      <c r="P40" s="57">
        <f t="shared" si="12"/>
        <v>10527013</v>
      </c>
      <c r="Q40" s="9">
        <f t="shared" si="2"/>
        <v>118869183</v>
      </c>
      <c r="R40" s="8">
        <f t="shared" si="3"/>
        <v>0</v>
      </c>
      <c r="S40" s="112"/>
      <c r="T40" s="112"/>
    </row>
    <row r="41" spans="1:20" ht="15.75" hidden="1" customHeight="1" x14ac:dyDescent="0.25">
      <c r="A41" s="3" t="s">
        <v>57</v>
      </c>
      <c r="B41" s="2" t="s">
        <v>58</v>
      </c>
      <c r="C41" s="2" t="s">
        <v>5</v>
      </c>
      <c r="D41" s="97">
        <f t="shared" ref="D41:D47" si="13">E41+F41+G41+H41+I41+J41+K41+L41+M41+N41+O41+P41</f>
        <v>29992464</v>
      </c>
      <c r="E41" s="58">
        <v>2765652</v>
      </c>
      <c r="F41" s="58">
        <v>2637274</v>
      </c>
      <c r="G41" s="58">
        <v>2346236</v>
      </c>
      <c r="H41" s="58">
        <v>2429061</v>
      </c>
      <c r="I41" s="58">
        <v>2549972</v>
      </c>
      <c r="J41" s="58">
        <v>2477181</v>
      </c>
      <c r="K41" s="58">
        <v>2378487</v>
      </c>
      <c r="L41" s="58">
        <v>2485884</v>
      </c>
      <c r="M41" s="58">
        <v>2391539</v>
      </c>
      <c r="N41" s="58">
        <v>2528817</v>
      </c>
      <c r="O41" s="58">
        <v>2261062</v>
      </c>
      <c r="P41" s="58">
        <v>2741299</v>
      </c>
      <c r="Q41" s="9">
        <f t="shared" si="2"/>
        <v>29992464</v>
      </c>
      <c r="R41" s="8">
        <f t="shared" si="3"/>
        <v>0</v>
      </c>
      <c r="S41" s="112"/>
      <c r="T41" s="112"/>
    </row>
    <row r="42" spans="1:20" ht="15.75" hidden="1" customHeight="1" x14ac:dyDescent="0.25">
      <c r="A42" s="3" t="s">
        <v>59</v>
      </c>
      <c r="B42" s="2" t="s">
        <v>60</v>
      </c>
      <c r="C42" s="2" t="s">
        <v>5</v>
      </c>
      <c r="D42" s="97">
        <f t="shared" si="13"/>
        <v>23001325</v>
      </c>
      <c r="E42" s="55">
        <v>2569217</v>
      </c>
      <c r="F42" s="55">
        <v>2426017</v>
      </c>
      <c r="G42" s="55">
        <v>2683698</v>
      </c>
      <c r="H42" s="55">
        <v>2460495</v>
      </c>
      <c r="I42" s="55">
        <v>2383346</v>
      </c>
      <c r="J42" s="55">
        <v>2403677</v>
      </c>
      <c r="K42" s="55">
        <v>2364421</v>
      </c>
      <c r="L42" s="55">
        <v>2325690</v>
      </c>
      <c r="M42" s="55">
        <v>795697</v>
      </c>
      <c r="N42" s="55">
        <v>784632</v>
      </c>
      <c r="O42" s="55">
        <v>835328</v>
      </c>
      <c r="P42" s="55">
        <v>969107</v>
      </c>
      <c r="Q42" s="9">
        <f t="shared" si="2"/>
        <v>23001325</v>
      </c>
      <c r="R42" s="8">
        <f t="shared" si="3"/>
        <v>0</v>
      </c>
      <c r="S42" s="112"/>
      <c r="T42" s="112"/>
    </row>
    <row r="43" spans="1:20" ht="15.75" hidden="1" customHeight="1" x14ac:dyDescent="0.25">
      <c r="A43" s="3" t="s">
        <v>61</v>
      </c>
      <c r="B43" s="2" t="s">
        <v>62</v>
      </c>
      <c r="C43" s="2" t="s">
        <v>5</v>
      </c>
      <c r="D43" s="97">
        <f t="shared" si="13"/>
        <v>52356993</v>
      </c>
      <c r="E43" s="55">
        <v>4828512</v>
      </c>
      <c r="F43" s="55">
        <v>4111218</v>
      </c>
      <c r="G43" s="55">
        <v>4207177</v>
      </c>
      <c r="H43" s="55">
        <v>4599241</v>
      </c>
      <c r="I43" s="55">
        <v>4172497</v>
      </c>
      <c r="J43" s="55">
        <v>3947413</v>
      </c>
      <c r="K43" s="55">
        <v>4577968</v>
      </c>
      <c r="L43" s="55">
        <v>4350012</v>
      </c>
      <c r="M43" s="55">
        <v>4059669</v>
      </c>
      <c r="N43" s="55">
        <v>4142180</v>
      </c>
      <c r="O43" s="55">
        <v>4100041</v>
      </c>
      <c r="P43" s="55">
        <v>5261065</v>
      </c>
      <c r="Q43" s="9">
        <f t="shared" si="2"/>
        <v>52356993</v>
      </c>
      <c r="R43" s="8">
        <f t="shared" si="3"/>
        <v>0</v>
      </c>
      <c r="S43" s="112"/>
      <c r="T43" s="112"/>
    </row>
    <row r="44" spans="1:20" ht="15.75" hidden="1" customHeight="1" x14ac:dyDescent="0.25">
      <c r="A44" s="3" t="s">
        <v>63</v>
      </c>
      <c r="B44" s="2" t="s">
        <v>64</v>
      </c>
      <c r="C44" s="2" t="s">
        <v>5</v>
      </c>
      <c r="D44" s="97">
        <f t="shared" si="13"/>
        <v>3326421</v>
      </c>
      <c r="E44" s="55">
        <v>329110</v>
      </c>
      <c r="F44" s="55">
        <v>249711</v>
      </c>
      <c r="G44" s="55">
        <v>326582</v>
      </c>
      <c r="H44" s="55">
        <v>266364</v>
      </c>
      <c r="I44" s="55">
        <v>300920</v>
      </c>
      <c r="J44" s="55">
        <v>251173</v>
      </c>
      <c r="K44" s="55">
        <v>308121</v>
      </c>
      <c r="L44" s="55">
        <v>248434</v>
      </c>
      <c r="M44" s="55">
        <v>217564</v>
      </c>
      <c r="N44" s="55">
        <v>307257</v>
      </c>
      <c r="O44" s="55">
        <v>252666</v>
      </c>
      <c r="P44" s="55">
        <v>268519</v>
      </c>
      <c r="Q44" s="9">
        <f t="shared" si="2"/>
        <v>3326421</v>
      </c>
      <c r="R44" s="8">
        <f t="shared" si="3"/>
        <v>0</v>
      </c>
      <c r="S44" s="112"/>
      <c r="T44" s="112"/>
    </row>
    <row r="45" spans="1:20" ht="15.75" hidden="1" customHeight="1" x14ac:dyDescent="0.25">
      <c r="A45" s="3" t="s">
        <v>65</v>
      </c>
      <c r="B45" s="2" t="s">
        <v>66</v>
      </c>
      <c r="C45" s="2" t="s">
        <v>5</v>
      </c>
      <c r="D45" s="97">
        <f t="shared" si="13"/>
        <v>4013373</v>
      </c>
      <c r="E45" s="56">
        <v>315655</v>
      </c>
      <c r="F45" s="56">
        <v>317189</v>
      </c>
      <c r="G45" s="56">
        <v>341992</v>
      </c>
      <c r="H45" s="56">
        <v>291537</v>
      </c>
      <c r="I45" s="56">
        <v>297535</v>
      </c>
      <c r="J45" s="56">
        <v>307422</v>
      </c>
      <c r="K45" s="56">
        <v>337400</v>
      </c>
      <c r="L45" s="56">
        <v>338735</v>
      </c>
      <c r="M45" s="56">
        <v>344601</v>
      </c>
      <c r="N45" s="56">
        <v>325605</v>
      </c>
      <c r="O45" s="56">
        <v>369981</v>
      </c>
      <c r="P45" s="56">
        <v>425721</v>
      </c>
      <c r="Q45" s="9">
        <f t="shared" si="2"/>
        <v>4013373</v>
      </c>
      <c r="R45" s="8">
        <f t="shared" si="3"/>
        <v>0</v>
      </c>
      <c r="S45" s="112"/>
      <c r="T45" s="112"/>
    </row>
    <row r="46" spans="1:20" ht="30.75" hidden="1" customHeight="1" x14ac:dyDescent="0.25">
      <c r="A46" s="3" t="s">
        <v>67</v>
      </c>
      <c r="B46" s="2" t="s">
        <v>68</v>
      </c>
      <c r="C46" s="2" t="s">
        <v>5</v>
      </c>
      <c r="D46" s="97">
        <f t="shared" si="13"/>
        <v>661854</v>
      </c>
      <c r="E46" s="58">
        <v>29539</v>
      </c>
      <c r="F46" s="58">
        <v>52507</v>
      </c>
      <c r="G46" s="58">
        <v>60163</v>
      </c>
      <c r="H46" s="58">
        <v>81217</v>
      </c>
      <c r="I46" s="58">
        <v>41023</v>
      </c>
      <c r="J46" s="58">
        <v>72795</v>
      </c>
      <c r="K46" s="58">
        <v>60929</v>
      </c>
      <c r="L46" s="58">
        <v>71647</v>
      </c>
      <c r="M46" s="58">
        <v>29539</v>
      </c>
      <c r="N46" s="58">
        <v>53655</v>
      </c>
      <c r="O46" s="58">
        <v>37961</v>
      </c>
      <c r="P46" s="58">
        <v>70879</v>
      </c>
      <c r="Q46" s="9">
        <f t="shared" si="2"/>
        <v>661854</v>
      </c>
      <c r="R46" s="8">
        <f t="shared" si="3"/>
        <v>0</v>
      </c>
      <c r="S46" s="112"/>
      <c r="T46" s="112"/>
    </row>
    <row r="47" spans="1:20" ht="90.75" hidden="1" customHeight="1" x14ac:dyDescent="0.25">
      <c r="A47" s="3" t="s">
        <v>69</v>
      </c>
      <c r="B47" s="2" t="s">
        <v>70</v>
      </c>
      <c r="C47" s="2" t="s">
        <v>5</v>
      </c>
      <c r="D47" s="97">
        <f t="shared" si="13"/>
        <v>5516753</v>
      </c>
      <c r="E47" s="55">
        <v>344944</v>
      </c>
      <c r="F47" s="55">
        <v>268791</v>
      </c>
      <c r="G47" s="55">
        <v>396200</v>
      </c>
      <c r="H47" s="55">
        <v>361429</v>
      </c>
      <c r="I47" s="55">
        <v>272707</v>
      </c>
      <c r="J47" s="55">
        <v>404941</v>
      </c>
      <c r="K47" s="55">
        <v>470017</v>
      </c>
      <c r="L47" s="55">
        <v>485648</v>
      </c>
      <c r="M47" s="55">
        <v>313004</v>
      </c>
      <c r="N47" s="55">
        <v>242568</v>
      </c>
      <c r="O47" s="55">
        <v>1166081</v>
      </c>
      <c r="P47" s="55">
        <v>790423</v>
      </c>
      <c r="Q47" s="9">
        <f t="shared" si="2"/>
        <v>5516753</v>
      </c>
      <c r="R47" s="8">
        <f t="shared" si="3"/>
        <v>0</v>
      </c>
      <c r="S47" s="112"/>
      <c r="T47" s="112"/>
    </row>
    <row r="48" spans="1:20" ht="30.75" hidden="1" customHeight="1" x14ac:dyDescent="0.25">
      <c r="A48" s="3" t="s">
        <v>71</v>
      </c>
      <c r="B48" s="2" t="s">
        <v>72</v>
      </c>
      <c r="C48" s="2" t="s">
        <v>4</v>
      </c>
      <c r="D48" s="99">
        <f>SUM(D49:D51)</f>
        <v>41895915</v>
      </c>
      <c r="E48" s="59">
        <f t="shared" ref="E48:P48" si="14">SUM(E49:E51)</f>
        <v>3912243</v>
      </c>
      <c r="F48" s="59">
        <f t="shared" si="14"/>
        <v>3957827</v>
      </c>
      <c r="G48" s="59">
        <f t="shared" si="14"/>
        <v>3525349</v>
      </c>
      <c r="H48" s="59">
        <f t="shared" si="14"/>
        <v>3619568</v>
      </c>
      <c r="I48" s="59">
        <f t="shared" si="14"/>
        <v>3203346</v>
      </c>
      <c r="J48" s="59">
        <f t="shared" si="14"/>
        <v>3833954</v>
      </c>
      <c r="K48" s="59">
        <f t="shared" si="14"/>
        <v>3543938</v>
      </c>
      <c r="L48" s="59">
        <f t="shared" si="14"/>
        <v>3250294</v>
      </c>
      <c r="M48" s="59">
        <f t="shared" si="14"/>
        <v>3538290</v>
      </c>
      <c r="N48" s="59">
        <f t="shared" si="14"/>
        <v>2979413</v>
      </c>
      <c r="O48" s="59">
        <f t="shared" si="14"/>
        <v>2951029</v>
      </c>
      <c r="P48" s="59">
        <f t="shared" si="14"/>
        <v>3580664</v>
      </c>
      <c r="Q48" s="9">
        <f t="shared" si="2"/>
        <v>41895915</v>
      </c>
      <c r="R48" s="8">
        <f t="shared" si="3"/>
        <v>0</v>
      </c>
      <c r="S48" s="112"/>
      <c r="T48" s="112"/>
    </row>
    <row r="49" spans="1:20" ht="15.75" hidden="1" customHeight="1" x14ac:dyDescent="0.25">
      <c r="A49" s="3" t="s">
        <v>73</v>
      </c>
      <c r="B49" s="2" t="s">
        <v>74</v>
      </c>
      <c r="C49" s="2" t="s">
        <v>5</v>
      </c>
      <c r="D49" s="97">
        <f>E49+F49+G49+H49+I49+J49+K49+L49+M49+N49+O49+P49</f>
        <v>39429942</v>
      </c>
      <c r="E49" s="60">
        <v>3710427</v>
      </c>
      <c r="F49" s="60">
        <v>3774236</v>
      </c>
      <c r="G49" s="60">
        <v>3342168</v>
      </c>
      <c r="H49" s="60">
        <v>3439387</v>
      </c>
      <c r="I49" s="60">
        <v>3018545</v>
      </c>
      <c r="J49" s="60">
        <v>3654303</v>
      </c>
      <c r="K49" s="60">
        <v>3176217</v>
      </c>
      <c r="L49" s="60">
        <v>2995668</v>
      </c>
      <c r="M49" s="60">
        <v>3349334</v>
      </c>
      <c r="N49" s="60">
        <v>2792922</v>
      </c>
      <c r="O49" s="60">
        <v>2772217</v>
      </c>
      <c r="P49" s="60">
        <v>3404518</v>
      </c>
      <c r="Q49" s="9">
        <f t="shared" si="2"/>
        <v>39429942</v>
      </c>
      <c r="R49" s="8">
        <f t="shared" si="3"/>
        <v>0</v>
      </c>
      <c r="S49" s="112"/>
      <c r="T49" s="112"/>
    </row>
    <row r="50" spans="1:20" ht="15.75" hidden="1" customHeight="1" x14ac:dyDescent="0.25">
      <c r="A50" s="3" t="s">
        <v>75</v>
      </c>
      <c r="B50" s="2" t="s">
        <v>76</v>
      </c>
      <c r="C50" s="2" t="s">
        <v>5</v>
      </c>
      <c r="D50" s="97">
        <f>E50+F50+G50+H50+I50+J50+K50+L50+M50+N50+O50+P50</f>
        <v>1817436</v>
      </c>
      <c r="E50" s="61">
        <v>154306</v>
      </c>
      <c r="F50" s="61">
        <v>150441</v>
      </c>
      <c r="G50" s="61">
        <v>148601</v>
      </c>
      <c r="H50" s="61">
        <v>150441</v>
      </c>
      <c r="I50" s="61">
        <v>150441</v>
      </c>
      <c r="J50" s="61">
        <v>150441</v>
      </c>
      <c r="K50" s="61">
        <v>151055</v>
      </c>
      <c r="L50" s="61">
        <v>150441</v>
      </c>
      <c r="M50" s="61">
        <v>150870</v>
      </c>
      <c r="N50" s="61">
        <v>152281</v>
      </c>
      <c r="O50" s="61">
        <v>151482</v>
      </c>
      <c r="P50" s="61">
        <v>156636</v>
      </c>
      <c r="Q50" s="9">
        <f t="shared" si="2"/>
        <v>1817436</v>
      </c>
      <c r="R50" s="8">
        <f t="shared" si="3"/>
        <v>0</v>
      </c>
      <c r="S50" s="112"/>
      <c r="T50" s="112"/>
    </row>
    <row r="51" spans="1:20" ht="30.75" hidden="1" customHeight="1" x14ac:dyDescent="0.25">
      <c r="A51" s="3" t="s">
        <v>77</v>
      </c>
      <c r="B51" s="2" t="s">
        <v>78</v>
      </c>
      <c r="C51" s="2" t="s">
        <v>5</v>
      </c>
      <c r="D51" s="97">
        <f>E51+F51+G51+H51+I51+J51+K51+L51+M51+N51+O51+P51</f>
        <v>648537</v>
      </c>
      <c r="E51" s="58">
        <v>47510</v>
      </c>
      <c r="F51" s="58">
        <v>33150</v>
      </c>
      <c r="G51" s="58">
        <v>34580</v>
      </c>
      <c r="H51" s="58">
        <v>29740</v>
      </c>
      <c r="I51" s="58">
        <v>34360</v>
      </c>
      <c r="J51" s="58">
        <v>29210</v>
      </c>
      <c r="K51" s="58">
        <v>216666</v>
      </c>
      <c r="L51" s="58">
        <v>104185</v>
      </c>
      <c r="M51" s="58">
        <v>38086</v>
      </c>
      <c r="N51" s="58">
        <v>34210</v>
      </c>
      <c r="O51" s="58">
        <v>27330</v>
      </c>
      <c r="P51" s="58">
        <v>19510</v>
      </c>
      <c r="Q51" s="9">
        <f t="shared" si="2"/>
        <v>648537</v>
      </c>
      <c r="R51" s="8">
        <f t="shared" si="3"/>
        <v>0</v>
      </c>
      <c r="S51" s="112"/>
      <c r="T51" s="112"/>
    </row>
    <row r="52" spans="1:20" ht="30.75" hidden="1" customHeight="1" x14ac:dyDescent="0.25">
      <c r="A52" s="3" t="s">
        <v>79</v>
      </c>
      <c r="B52" s="2" t="s">
        <v>80</v>
      </c>
      <c r="C52" s="2" t="s">
        <v>4</v>
      </c>
      <c r="D52" s="99">
        <f>SUM(D53:D56)</f>
        <v>128280927</v>
      </c>
      <c r="E52" s="59">
        <f t="shared" ref="E52:P52" si="15">SUM(E53:E56)</f>
        <v>9556355</v>
      </c>
      <c r="F52" s="59">
        <f t="shared" si="15"/>
        <v>8790833</v>
      </c>
      <c r="G52" s="59">
        <f t="shared" si="15"/>
        <v>9985757</v>
      </c>
      <c r="H52" s="59">
        <f t="shared" si="15"/>
        <v>11187775</v>
      </c>
      <c r="I52" s="59">
        <f t="shared" si="15"/>
        <v>11007807</v>
      </c>
      <c r="J52" s="59">
        <f t="shared" si="15"/>
        <v>10438563</v>
      </c>
      <c r="K52" s="59">
        <f t="shared" si="15"/>
        <v>12170557</v>
      </c>
      <c r="L52" s="59">
        <f t="shared" si="15"/>
        <v>11018149</v>
      </c>
      <c r="M52" s="59">
        <f t="shared" si="15"/>
        <v>9328629</v>
      </c>
      <c r="N52" s="59">
        <f t="shared" si="15"/>
        <v>12397717</v>
      </c>
      <c r="O52" s="59">
        <f t="shared" si="15"/>
        <v>9580617</v>
      </c>
      <c r="P52" s="59">
        <f t="shared" si="15"/>
        <v>12818168</v>
      </c>
      <c r="Q52" s="9">
        <f t="shared" si="2"/>
        <v>128280927</v>
      </c>
      <c r="R52" s="8">
        <f t="shared" si="3"/>
        <v>0</v>
      </c>
      <c r="S52" s="112"/>
      <c r="T52" s="112"/>
    </row>
    <row r="53" spans="1:20" ht="30.75" hidden="1" customHeight="1" x14ac:dyDescent="0.25">
      <c r="A53" s="3" t="s">
        <v>81</v>
      </c>
      <c r="B53" s="2" t="s">
        <v>82</v>
      </c>
      <c r="C53" s="2" t="s">
        <v>5</v>
      </c>
      <c r="D53" s="97">
        <f t="shared" ref="D53:P70" si="16">E53+F53+G53+H53+I53+J53+K53+L53+M53+N53+O53+P53</f>
        <v>70144191</v>
      </c>
      <c r="E53" s="55">
        <v>6265315</v>
      </c>
      <c r="F53" s="55">
        <v>5047685</v>
      </c>
      <c r="G53" s="55">
        <v>5792867</v>
      </c>
      <c r="H53" s="55">
        <v>6320261</v>
      </c>
      <c r="I53" s="55">
        <v>5601467</v>
      </c>
      <c r="J53" s="55">
        <v>5616103</v>
      </c>
      <c r="K53" s="55">
        <v>6824539</v>
      </c>
      <c r="L53" s="55">
        <v>5850684</v>
      </c>
      <c r="M53" s="55">
        <v>4936427</v>
      </c>
      <c r="N53" s="55">
        <v>7026902</v>
      </c>
      <c r="O53" s="55">
        <v>4920503</v>
      </c>
      <c r="P53" s="55">
        <v>5941438</v>
      </c>
      <c r="Q53" s="9">
        <f t="shared" si="2"/>
        <v>70144191</v>
      </c>
      <c r="R53" s="8">
        <f t="shared" si="3"/>
        <v>0</v>
      </c>
      <c r="S53" s="112"/>
      <c r="T53" s="112"/>
    </row>
    <row r="54" spans="1:20" ht="30.75" hidden="1" customHeight="1" x14ac:dyDescent="0.25">
      <c r="A54" s="3" t="s">
        <v>83</v>
      </c>
      <c r="B54" s="2" t="s">
        <v>84</v>
      </c>
      <c r="C54" s="2" t="s">
        <v>5</v>
      </c>
      <c r="D54" s="97">
        <f t="shared" si="16"/>
        <v>51755444</v>
      </c>
      <c r="E54" s="55">
        <v>2653093</v>
      </c>
      <c r="F54" s="55">
        <v>3233679</v>
      </c>
      <c r="G54" s="55">
        <v>3707123</v>
      </c>
      <c r="H54" s="55">
        <v>4367536</v>
      </c>
      <c r="I54" s="55">
        <v>4880551</v>
      </c>
      <c r="J54" s="55">
        <v>4254264</v>
      </c>
      <c r="K54" s="55">
        <v>4820208</v>
      </c>
      <c r="L54" s="55">
        <v>4629172</v>
      </c>
      <c r="M54" s="55">
        <v>3858908</v>
      </c>
      <c r="N54" s="55">
        <v>4840517</v>
      </c>
      <c r="O54" s="55">
        <v>4117075</v>
      </c>
      <c r="P54" s="55">
        <v>6393318</v>
      </c>
      <c r="Q54" s="9">
        <f t="shared" si="2"/>
        <v>51755444</v>
      </c>
      <c r="R54" s="8">
        <f t="shared" si="3"/>
        <v>0</v>
      </c>
      <c r="S54" s="112"/>
      <c r="T54" s="112"/>
    </row>
    <row r="55" spans="1:20" ht="15.75" hidden="1" customHeight="1" x14ac:dyDescent="0.25">
      <c r="A55" s="3" t="s">
        <v>85</v>
      </c>
      <c r="B55" s="2" t="s">
        <v>86</v>
      </c>
      <c r="C55" s="2" t="s">
        <v>5</v>
      </c>
      <c r="D55" s="97">
        <f t="shared" si="16"/>
        <v>1750909</v>
      </c>
      <c r="E55" s="55">
        <v>141286</v>
      </c>
      <c r="F55" s="55">
        <v>123790</v>
      </c>
      <c r="G55" s="55">
        <v>143116</v>
      </c>
      <c r="H55" s="55">
        <v>150690</v>
      </c>
      <c r="I55" s="55">
        <v>128534</v>
      </c>
      <c r="J55" s="55">
        <v>116748</v>
      </c>
      <c r="K55" s="55">
        <v>120961</v>
      </c>
      <c r="L55" s="55">
        <v>166011</v>
      </c>
      <c r="M55" s="55">
        <v>185822</v>
      </c>
      <c r="N55" s="55">
        <v>191093</v>
      </c>
      <c r="O55" s="55">
        <v>150900</v>
      </c>
      <c r="P55" s="55">
        <v>131958</v>
      </c>
      <c r="Q55" s="9">
        <f t="shared" si="2"/>
        <v>1750909</v>
      </c>
      <c r="R55" s="8">
        <f t="shared" si="3"/>
        <v>0</v>
      </c>
      <c r="S55" s="112"/>
      <c r="T55" s="112"/>
    </row>
    <row r="56" spans="1:20" ht="15.75" hidden="1" customHeight="1" x14ac:dyDescent="0.25">
      <c r="A56" s="3" t="s">
        <v>87</v>
      </c>
      <c r="B56" s="2" t="s">
        <v>88</v>
      </c>
      <c r="C56" s="2" t="s">
        <v>5</v>
      </c>
      <c r="D56" s="97">
        <f t="shared" si="16"/>
        <v>4630383</v>
      </c>
      <c r="E56" s="55">
        <v>496661</v>
      </c>
      <c r="F56" s="55">
        <v>385679</v>
      </c>
      <c r="G56" s="55">
        <v>342651</v>
      </c>
      <c r="H56" s="55">
        <v>349288</v>
      </c>
      <c r="I56" s="55">
        <v>397255</v>
      </c>
      <c r="J56" s="55">
        <v>451448</v>
      </c>
      <c r="K56" s="55">
        <v>404849</v>
      </c>
      <c r="L56" s="55">
        <v>372282</v>
      </c>
      <c r="M56" s="55">
        <v>347472</v>
      </c>
      <c r="N56" s="55">
        <v>339205</v>
      </c>
      <c r="O56" s="55">
        <v>392139</v>
      </c>
      <c r="P56" s="55">
        <v>351454</v>
      </c>
      <c r="Q56" s="9">
        <f t="shared" si="2"/>
        <v>4630383</v>
      </c>
      <c r="R56" s="8">
        <f t="shared" si="3"/>
        <v>0</v>
      </c>
      <c r="S56" s="112"/>
      <c r="T56" s="112"/>
    </row>
    <row r="57" spans="1:20" ht="15.75" hidden="1" customHeight="1" x14ac:dyDescent="0.25">
      <c r="A57" s="3" t="s">
        <v>89</v>
      </c>
      <c r="B57" s="2" t="s">
        <v>90</v>
      </c>
      <c r="C57" s="2" t="s">
        <v>5</v>
      </c>
      <c r="D57" s="97">
        <f t="shared" si="16"/>
        <v>3279157</v>
      </c>
      <c r="E57" s="55">
        <v>271400</v>
      </c>
      <c r="F57" s="55">
        <v>281224</v>
      </c>
      <c r="G57" s="55">
        <v>286006</v>
      </c>
      <c r="H57" s="55">
        <v>292246</v>
      </c>
      <c r="I57" s="55">
        <v>207124</v>
      </c>
      <c r="J57" s="55">
        <v>351984</v>
      </c>
      <c r="K57" s="55">
        <v>309016</v>
      </c>
      <c r="L57" s="55">
        <v>270016</v>
      </c>
      <c r="M57" s="55">
        <v>293484</v>
      </c>
      <c r="N57" s="55">
        <v>306608</v>
      </c>
      <c r="O57" s="55">
        <v>205022</v>
      </c>
      <c r="P57" s="55">
        <v>205027</v>
      </c>
      <c r="Q57" s="9">
        <f t="shared" si="2"/>
        <v>3279157</v>
      </c>
      <c r="R57" s="8">
        <f t="shared" si="3"/>
        <v>0</v>
      </c>
      <c r="S57" s="112"/>
      <c r="T57" s="112"/>
    </row>
    <row r="58" spans="1:20" ht="15.75" hidden="1" customHeight="1" x14ac:dyDescent="0.25">
      <c r="A58" s="3" t="s">
        <v>91</v>
      </c>
      <c r="B58" s="2" t="s">
        <v>92</v>
      </c>
      <c r="C58" s="2" t="s">
        <v>5</v>
      </c>
      <c r="D58" s="97">
        <f t="shared" si="16"/>
        <v>11556831</v>
      </c>
      <c r="E58" s="55">
        <v>753197</v>
      </c>
      <c r="F58" s="55">
        <v>705577</v>
      </c>
      <c r="G58" s="55">
        <v>554277</v>
      </c>
      <c r="H58" s="55">
        <v>665981</v>
      </c>
      <c r="I58" s="55">
        <v>564275</v>
      </c>
      <c r="J58" s="55">
        <v>746248</v>
      </c>
      <c r="K58" s="55">
        <v>481753</v>
      </c>
      <c r="L58" s="55">
        <v>393640</v>
      </c>
      <c r="M58" s="55">
        <v>1032098</v>
      </c>
      <c r="N58" s="55">
        <v>1452525</v>
      </c>
      <c r="O58" s="55">
        <v>3218561</v>
      </c>
      <c r="P58" s="55">
        <v>988699</v>
      </c>
      <c r="Q58" s="9">
        <f t="shared" si="2"/>
        <v>11556831</v>
      </c>
      <c r="R58" s="8">
        <f t="shared" si="3"/>
        <v>0</v>
      </c>
      <c r="S58" s="112"/>
      <c r="T58" s="112"/>
    </row>
    <row r="59" spans="1:20" ht="30.75" hidden="1" customHeight="1" x14ac:dyDescent="0.25">
      <c r="A59" s="3" t="s">
        <v>93</v>
      </c>
      <c r="B59" s="2" t="s">
        <v>94</v>
      </c>
      <c r="C59" s="2" t="s">
        <v>5</v>
      </c>
      <c r="D59" s="97">
        <f t="shared" si="16"/>
        <v>4165819</v>
      </c>
      <c r="E59" s="55">
        <v>385814</v>
      </c>
      <c r="F59" s="55">
        <v>421324</v>
      </c>
      <c r="G59" s="55">
        <v>407273</v>
      </c>
      <c r="H59" s="55">
        <v>393927</v>
      </c>
      <c r="I59" s="55">
        <v>386703</v>
      </c>
      <c r="J59" s="55">
        <v>240475</v>
      </c>
      <c r="K59" s="55">
        <v>264720</v>
      </c>
      <c r="L59" s="55">
        <v>263956</v>
      </c>
      <c r="M59" s="55">
        <v>255421</v>
      </c>
      <c r="N59" s="55">
        <v>257690</v>
      </c>
      <c r="O59" s="55">
        <v>498605</v>
      </c>
      <c r="P59" s="55">
        <v>389911</v>
      </c>
      <c r="Q59" s="9">
        <f t="shared" si="2"/>
        <v>4165819</v>
      </c>
      <c r="R59" s="8">
        <f t="shared" si="3"/>
        <v>0</v>
      </c>
      <c r="S59" s="112"/>
      <c r="T59" s="112"/>
    </row>
    <row r="60" spans="1:20" ht="15.75" hidden="1" customHeight="1" x14ac:dyDescent="0.25">
      <c r="A60" s="3" t="s">
        <v>95</v>
      </c>
      <c r="B60" s="2" t="s">
        <v>96</v>
      </c>
      <c r="C60" s="2" t="s">
        <v>5</v>
      </c>
      <c r="D60" s="97">
        <f t="shared" si="16"/>
        <v>35053654</v>
      </c>
      <c r="E60" s="55">
        <v>2871184</v>
      </c>
      <c r="F60" s="55">
        <v>2764471</v>
      </c>
      <c r="G60" s="55">
        <v>2619806</v>
      </c>
      <c r="H60" s="55">
        <v>2267922</v>
      </c>
      <c r="I60" s="55">
        <v>2933338</v>
      </c>
      <c r="J60" s="55">
        <v>2023712</v>
      </c>
      <c r="K60" s="55">
        <v>2726724</v>
      </c>
      <c r="L60" s="55">
        <v>2581737</v>
      </c>
      <c r="M60" s="55">
        <v>3292669</v>
      </c>
      <c r="N60" s="55">
        <v>4149698</v>
      </c>
      <c r="O60" s="55">
        <v>3698544</v>
      </c>
      <c r="P60" s="55">
        <v>3123849</v>
      </c>
      <c r="Q60" s="9">
        <f t="shared" si="2"/>
        <v>35053654</v>
      </c>
      <c r="R60" s="8">
        <f t="shared" si="3"/>
        <v>0</v>
      </c>
      <c r="S60" s="112"/>
      <c r="T60" s="112"/>
    </row>
    <row r="61" spans="1:20" ht="30.75" hidden="1" customHeight="1" x14ac:dyDescent="0.25">
      <c r="A61" s="3" t="s">
        <v>97</v>
      </c>
      <c r="B61" s="2" t="s">
        <v>98</v>
      </c>
      <c r="C61" s="2" t="s">
        <v>5</v>
      </c>
      <c r="D61" s="97">
        <f t="shared" si="16"/>
        <v>561440</v>
      </c>
      <c r="E61" s="55">
        <v>89320</v>
      </c>
      <c r="F61" s="55">
        <v>82940</v>
      </c>
      <c r="G61" s="55">
        <v>51040</v>
      </c>
      <c r="H61" s="55">
        <v>73370</v>
      </c>
      <c r="I61" s="55">
        <v>51040</v>
      </c>
      <c r="J61" s="55">
        <v>41470</v>
      </c>
      <c r="K61" s="55">
        <v>41470</v>
      </c>
      <c r="L61" s="55">
        <v>22330</v>
      </c>
      <c r="M61" s="55">
        <v>41470</v>
      </c>
      <c r="N61" s="55">
        <v>22330</v>
      </c>
      <c r="O61" s="55">
        <v>22330</v>
      </c>
      <c r="P61" s="55">
        <v>22330</v>
      </c>
      <c r="Q61" s="9">
        <f t="shared" si="2"/>
        <v>561440</v>
      </c>
      <c r="R61" s="8">
        <f t="shared" si="3"/>
        <v>0</v>
      </c>
      <c r="S61" s="112"/>
      <c r="T61" s="112"/>
    </row>
    <row r="62" spans="1:20" ht="45.75" hidden="1" customHeight="1" x14ac:dyDescent="0.25">
      <c r="A62" s="3" t="s">
        <v>99</v>
      </c>
      <c r="B62" s="2" t="s">
        <v>100</v>
      </c>
      <c r="C62" s="2" t="s">
        <v>5</v>
      </c>
      <c r="D62" s="97">
        <f t="shared" si="16"/>
        <v>209867578</v>
      </c>
      <c r="E62" s="55">
        <v>18771948</v>
      </c>
      <c r="F62" s="55">
        <v>17363042</v>
      </c>
      <c r="G62" s="55">
        <v>17208373</v>
      </c>
      <c r="H62" s="55">
        <v>19671826</v>
      </c>
      <c r="I62" s="55">
        <v>10959876</v>
      </c>
      <c r="J62" s="55">
        <v>9778227</v>
      </c>
      <c r="K62" s="55">
        <v>24206760</v>
      </c>
      <c r="L62" s="55">
        <v>21744849</v>
      </c>
      <c r="M62" s="55">
        <v>12840679</v>
      </c>
      <c r="N62" s="55">
        <v>13817453</v>
      </c>
      <c r="O62" s="55">
        <v>20553161</v>
      </c>
      <c r="P62" s="55">
        <v>22951384</v>
      </c>
      <c r="Q62" s="9">
        <f t="shared" si="2"/>
        <v>209867578</v>
      </c>
      <c r="R62" s="8">
        <f t="shared" si="3"/>
        <v>0</v>
      </c>
      <c r="S62" s="112"/>
      <c r="T62" s="112"/>
    </row>
    <row r="63" spans="1:20" ht="15.75" hidden="1" customHeight="1" x14ac:dyDescent="0.25">
      <c r="A63" s="3" t="s">
        <v>101</v>
      </c>
      <c r="B63" s="2" t="s">
        <v>102</v>
      </c>
      <c r="C63" s="2" t="s">
        <v>5</v>
      </c>
      <c r="D63" s="97">
        <f t="shared" si="16"/>
        <v>4836230</v>
      </c>
      <c r="E63" s="55">
        <v>412158</v>
      </c>
      <c r="F63" s="55">
        <v>390014</v>
      </c>
      <c r="G63" s="55">
        <v>470390</v>
      </c>
      <c r="H63" s="55">
        <v>408976</v>
      </c>
      <c r="I63" s="55">
        <v>451468</v>
      </c>
      <c r="J63" s="55">
        <v>377466</v>
      </c>
      <c r="K63" s="55">
        <v>351988</v>
      </c>
      <c r="L63" s="55">
        <v>431490</v>
      </c>
      <c r="M63" s="55">
        <v>404458</v>
      </c>
      <c r="N63" s="55">
        <v>417286</v>
      </c>
      <c r="O63" s="55">
        <v>349122</v>
      </c>
      <c r="P63" s="55">
        <v>371414</v>
      </c>
      <c r="Q63" s="9">
        <f t="shared" si="2"/>
        <v>4836230</v>
      </c>
      <c r="R63" s="8">
        <f t="shared" si="3"/>
        <v>0</v>
      </c>
      <c r="S63" s="112"/>
      <c r="T63" s="112"/>
    </row>
    <row r="64" spans="1:20" ht="15.75" hidden="1" customHeight="1" x14ac:dyDescent="0.25">
      <c r="A64" s="3" t="s">
        <v>103</v>
      </c>
      <c r="B64" s="2" t="s">
        <v>104</v>
      </c>
      <c r="C64" s="2" t="s">
        <v>5</v>
      </c>
      <c r="D64" s="97">
        <f t="shared" si="16"/>
        <v>23466</v>
      </c>
      <c r="E64" s="55">
        <v>2242</v>
      </c>
      <c r="F64" s="55">
        <v>2105</v>
      </c>
      <c r="G64" s="55">
        <v>2090</v>
      </c>
      <c r="H64" s="55">
        <v>1962</v>
      </c>
      <c r="I64" s="55">
        <v>1956</v>
      </c>
      <c r="J64" s="55">
        <v>1956</v>
      </c>
      <c r="K64" s="55">
        <v>1956</v>
      </c>
      <c r="L64" s="55">
        <v>1892</v>
      </c>
      <c r="M64" s="55">
        <v>1827</v>
      </c>
      <c r="N64" s="55">
        <v>1827</v>
      </c>
      <c r="O64" s="55">
        <v>1827</v>
      </c>
      <c r="P64" s="55">
        <v>1826</v>
      </c>
      <c r="Q64" s="9">
        <f t="shared" si="2"/>
        <v>23466</v>
      </c>
      <c r="R64" s="8">
        <f t="shared" si="3"/>
        <v>0</v>
      </c>
      <c r="S64" s="112"/>
      <c r="T64" s="112"/>
    </row>
    <row r="65" spans="1:20" ht="45.75" hidden="1" customHeight="1" x14ac:dyDescent="0.25">
      <c r="A65" s="3" t="s">
        <v>105</v>
      </c>
      <c r="B65" s="2" t="s">
        <v>106</v>
      </c>
      <c r="C65" s="2" t="s">
        <v>5</v>
      </c>
      <c r="D65" s="97">
        <f t="shared" si="16"/>
        <v>4396025</v>
      </c>
      <c r="E65" s="55">
        <v>366335</v>
      </c>
      <c r="F65" s="55">
        <v>366335</v>
      </c>
      <c r="G65" s="55">
        <v>366335</v>
      </c>
      <c r="H65" s="55">
        <v>366335</v>
      </c>
      <c r="I65" s="55">
        <v>366335</v>
      </c>
      <c r="J65" s="55">
        <v>366335</v>
      </c>
      <c r="K65" s="55">
        <v>366335</v>
      </c>
      <c r="L65" s="55">
        <v>366336</v>
      </c>
      <c r="M65" s="55">
        <v>366336</v>
      </c>
      <c r="N65" s="55">
        <v>366336</v>
      </c>
      <c r="O65" s="55">
        <v>366336</v>
      </c>
      <c r="P65" s="55">
        <v>366336</v>
      </c>
      <c r="Q65" s="9">
        <f t="shared" si="2"/>
        <v>4396025</v>
      </c>
      <c r="R65" s="8">
        <f t="shared" si="3"/>
        <v>0</v>
      </c>
      <c r="S65" s="112"/>
      <c r="T65" s="112"/>
    </row>
    <row r="66" spans="1:20" ht="30.75" hidden="1" customHeight="1" x14ac:dyDescent="0.25">
      <c r="A66" s="3" t="s">
        <v>107</v>
      </c>
      <c r="B66" s="2" t="s">
        <v>108</v>
      </c>
      <c r="C66" s="2" t="s">
        <v>5</v>
      </c>
      <c r="D66" s="97">
        <f t="shared" si="16"/>
        <v>46043928</v>
      </c>
      <c r="E66" s="55">
        <v>0</v>
      </c>
      <c r="F66" s="55">
        <v>8543928</v>
      </c>
      <c r="G66" s="55">
        <v>3750000</v>
      </c>
      <c r="H66" s="55">
        <v>3750000</v>
      </c>
      <c r="I66" s="55">
        <v>3750000</v>
      </c>
      <c r="J66" s="55">
        <v>3750000</v>
      </c>
      <c r="K66" s="55">
        <v>3750000</v>
      </c>
      <c r="L66" s="55">
        <v>3750000</v>
      </c>
      <c r="M66" s="55">
        <v>3750000</v>
      </c>
      <c r="N66" s="55">
        <v>3750000</v>
      </c>
      <c r="O66" s="55">
        <v>3750000</v>
      </c>
      <c r="P66" s="55">
        <v>3750000</v>
      </c>
      <c r="Q66" s="9">
        <f t="shared" si="2"/>
        <v>46043928</v>
      </c>
      <c r="R66" s="8">
        <f t="shared" si="3"/>
        <v>0</v>
      </c>
      <c r="S66" s="112"/>
      <c r="T66" s="112"/>
    </row>
    <row r="67" spans="1:20" ht="30.75" hidden="1" customHeight="1" x14ac:dyDescent="0.25">
      <c r="A67" s="3" t="s">
        <v>109</v>
      </c>
      <c r="B67" s="2" t="s">
        <v>110</v>
      </c>
      <c r="C67" s="2" t="s">
        <v>5</v>
      </c>
      <c r="D67" s="97">
        <f t="shared" si="16"/>
        <v>1034490</v>
      </c>
      <c r="E67" s="55">
        <v>111704</v>
      </c>
      <c r="F67" s="55">
        <v>98265</v>
      </c>
      <c r="G67" s="55">
        <v>99953</v>
      </c>
      <c r="H67" s="55">
        <v>119462</v>
      </c>
      <c r="I67" s="55">
        <v>118538</v>
      </c>
      <c r="J67" s="55">
        <v>109608</v>
      </c>
      <c r="K67" s="55">
        <v>78796</v>
      </c>
      <c r="L67" s="55">
        <v>106430</v>
      </c>
      <c r="M67" s="55">
        <v>75343</v>
      </c>
      <c r="N67" s="55">
        <v>54640</v>
      </c>
      <c r="O67" s="55">
        <v>54740</v>
      </c>
      <c r="P67" s="55">
        <v>7011</v>
      </c>
      <c r="Q67" s="9">
        <f t="shared" si="2"/>
        <v>1034490</v>
      </c>
      <c r="R67" s="8">
        <f t="shared" si="3"/>
        <v>0</v>
      </c>
      <c r="S67" s="112"/>
      <c r="T67" s="112"/>
    </row>
    <row r="68" spans="1:20" ht="15.75" hidden="1" customHeight="1" x14ac:dyDescent="0.25">
      <c r="A68" s="3">
        <v>4.4000000000000004</v>
      </c>
      <c r="B68" s="2" t="s">
        <v>111</v>
      </c>
      <c r="C68" s="2" t="s">
        <v>5</v>
      </c>
      <c r="D68" s="54">
        <f t="shared" ca="1" si="16"/>
        <v>0</v>
      </c>
      <c r="E68" s="54">
        <f t="shared" ca="1" si="16"/>
        <v>0</v>
      </c>
      <c r="F68" s="54">
        <f t="shared" ca="1" si="16"/>
        <v>0</v>
      </c>
      <c r="G68" s="54">
        <f t="shared" ca="1" si="16"/>
        <v>0</v>
      </c>
      <c r="H68" s="37">
        <f t="shared" ca="1" si="16"/>
        <v>0</v>
      </c>
      <c r="I68" s="37">
        <f t="shared" ca="1" si="16"/>
        <v>0</v>
      </c>
      <c r="J68" s="37">
        <f t="shared" ca="1" si="16"/>
        <v>0</v>
      </c>
      <c r="K68" s="37">
        <f t="shared" ca="1" si="16"/>
        <v>0</v>
      </c>
      <c r="L68" s="37">
        <f t="shared" ca="1" si="16"/>
        <v>0</v>
      </c>
      <c r="M68" s="37">
        <f t="shared" ca="1" si="16"/>
        <v>0</v>
      </c>
      <c r="N68" s="37">
        <f t="shared" ca="1" si="16"/>
        <v>0</v>
      </c>
      <c r="O68" s="37">
        <f t="shared" ca="1" si="16"/>
        <v>0</v>
      </c>
      <c r="P68" s="37">
        <f t="shared" ca="1" si="16"/>
        <v>0</v>
      </c>
      <c r="Q68" s="9">
        <f t="shared" ca="1" si="2"/>
        <v>0</v>
      </c>
      <c r="R68" s="8">
        <f t="shared" ca="1" si="3"/>
        <v>0</v>
      </c>
      <c r="S68" s="112"/>
      <c r="T68" s="112"/>
    </row>
    <row r="69" spans="1:20" ht="15.75" hidden="1" customHeight="1" x14ac:dyDescent="0.25">
      <c r="A69" s="3">
        <v>4.5</v>
      </c>
      <c r="B69" s="2" t="s">
        <v>34</v>
      </c>
      <c r="C69" s="2" t="s">
        <v>5</v>
      </c>
      <c r="D69" s="54">
        <f t="shared" ca="1" si="16"/>
        <v>0</v>
      </c>
      <c r="E69" s="54">
        <f t="shared" ca="1" si="16"/>
        <v>0</v>
      </c>
      <c r="F69" s="54">
        <f t="shared" ca="1" si="16"/>
        <v>0</v>
      </c>
      <c r="G69" s="54">
        <f t="shared" ca="1" si="16"/>
        <v>0</v>
      </c>
      <c r="H69" s="37">
        <f t="shared" ca="1" si="16"/>
        <v>0</v>
      </c>
      <c r="I69" s="37">
        <f t="shared" ca="1" si="16"/>
        <v>0</v>
      </c>
      <c r="J69" s="37">
        <f t="shared" ca="1" si="16"/>
        <v>0</v>
      </c>
      <c r="K69" s="37">
        <f t="shared" ca="1" si="16"/>
        <v>0</v>
      </c>
      <c r="L69" s="37">
        <f t="shared" ca="1" si="16"/>
        <v>0</v>
      </c>
      <c r="M69" s="37">
        <f t="shared" ca="1" si="16"/>
        <v>0</v>
      </c>
      <c r="N69" s="37">
        <f t="shared" ca="1" si="16"/>
        <v>0</v>
      </c>
      <c r="O69" s="37">
        <f t="shared" ca="1" si="16"/>
        <v>0</v>
      </c>
      <c r="P69" s="37">
        <f t="shared" ca="1" si="16"/>
        <v>0</v>
      </c>
      <c r="Q69" s="9">
        <f t="shared" ca="1" si="2"/>
        <v>0</v>
      </c>
      <c r="R69" s="8">
        <f t="shared" ca="1" si="3"/>
        <v>0</v>
      </c>
      <c r="S69" s="112"/>
      <c r="T69" s="112"/>
    </row>
    <row r="70" spans="1:20" ht="45.75" hidden="1" customHeight="1" thickBot="1" x14ac:dyDescent="0.3">
      <c r="A70" s="3">
        <v>4.9000000000000004</v>
      </c>
      <c r="B70" s="2" t="s">
        <v>112</v>
      </c>
      <c r="C70" s="2" t="s">
        <v>5</v>
      </c>
      <c r="D70" s="54">
        <f t="shared" ca="1" si="16"/>
        <v>0</v>
      </c>
      <c r="E70" s="54">
        <f t="shared" ca="1" si="16"/>
        <v>0</v>
      </c>
      <c r="F70" s="54">
        <f t="shared" ca="1" si="16"/>
        <v>0</v>
      </c>
      <c r="G70" s="54">
        <f t="shared" ca="1" si="16"/>
        <v>0</v>
      </c>
      <c r="H70" s="37">
        <f t="shared" ca="1" si="16"/>
        <v>0</v>
      </c>
      <c r="I70" s="37">
        <f t="shared" ca="1" si="16"/>
        <v>0</v>
      </c>
      <c r="J70" s="37">
        <f t="shared" ca="1" si="16"/>
        <v>0</v>
      </c>
      <c r="K70" s="37">
        <f t="shared" ca="1" si="16"/>
        <v>0</v>
      </c>
      <c r="L70" s="37">
        <f t="shared" ca="1" si="16"/>
        <v>0</v>
      </c>
      <c r="M70" s="37">
        <f t="shared" ca="1" si="16"/>
        <v>0</v>
      </c>
      <c r="N70" s="37">
        <f t="shared" ca="1" si="16"/>
        <v>0</v>
      </c>
      <c r="O70" s="37">
        <f t="shared" ca="1" si="16"/>
        <v>0</v>
      </c>
      <c r="P70" s="37">
        <f t="shared" ca="1" si="16"/>
        <v>0</v>
      </c>
      <c r="Q70" s="9">
        <f t="shared" ca="1" si="2"/>
        <v>0</v>
      </c>
      <c r="R70" s="8">
        <f t="shared" ca="1" si="3"/>
        <v>0</v>
      </c>
      <c r="S70" s="112"/>
      <c r="T70" s="112"/>
    </row>
    <row r="71" spans="1:20" ht="16.5" thickBot="1" x14ac:dyDescent="0.3">
      <c r="A71" s="3">
        <v>5</v>
      </c>
      <c r="B71" s="18" t="s">
        <v>113</v>
      </c>
      <c r="C71" s="38" t="s">
        <v>4</v>
      </c>
      <c r="D71" s="64">
        <f>D74+D75+D78+D80</f>
        <v>43517128</v>
      </c>
      <c r="E71" s="53">
        <f t="shared" ref="E71:P71" si="17">E74+E75+E78+E80</f>
        <v>3774998</v>
      </c>
      <c r="F71" s="64">
        <f t="shared" si="17"/>
        <v>3666199</v>
      </c>
      <c r="G71" s="64">
        <f t="shared" si="17"/>
        <v>3775308</v>
      </c>
      <c r="H71" s="64">
        <f t="shared" si="17"/>
        <v>4219471</v>
      </c>
      <c r="I71" s="64">
        <f t="shared" si="17"/>
        <v>3565090</v>
      </c>
      <c r="J71" s="64">
        <f t="shared" si="17"/>
        <v>4739258</v>
      </c>
      <c r="K71" s="64">
        <f t="shared" si="17"/>
        <v>3716204</v>
      </c>
      <c r="L71" s="64">
        <f t="shared" si="17"/>
        <v>3552222</v>
      </c>
      <c r="M71" s="64">
        <f t="shared" si="17"/>
        <v>3285956</v>
      </c>
      <c r="N71" s="64">
        <f t="shared" si="17"/>
        <v>2760643</v>
      </c>
      <c r="O71" s="64">
        <f t="shared" si="17"/>
        <v>3443750</v>
      </c>
      <c r="P71" s="64">
        <f t="shared" si="17"/>
        <v>3018029</v>
      </c>
      <c r="Q71" s="9">
        <f t="shared" ref="Q71:Q131" si="18">SUM(E71:P71)</f>
        <v>43517128</v>
      </c>
      <c r="R71" s="8">
        <f t="shared" ref="R71:R134" si="19">+D71-Q71</f>
        <v>0</v>
      </c>
      <c r="S71" s="112"/>
      <c r="T71" s="112"/>
    </row>
    <row r="72" spans="1:20" ht="15.75" hidden="1" customHeight="1" x14ac:dyDescent="0.25">
      <c r="A72" s="3">
        <v>5.0999999999999996</v>
      </c>
      <c r="B72" s="2" t="s">
        <v>114</v>
      </c>
      <c r="C72" s="2" t="s">
        <v>4</v>
      </c>
      <c r="D72" s="54">
        <f>+D73+D76+D77+D78</f>
        <v>2885565</v>
      </c>
      <c r="E72" s="50">
        <f t="shared" ref="E72:P72" si="20">+E73+E76+E77+E78</f>
        <v>289177</v>
      </c>
      <c r="F72" s="54">
        <f t="shared" si="20"/>
        <v>263944</v>
      </c>
      <c r="G72" s="54">
        <f t="shared" si="20"/>
        <v>152637</v>
      </c>
      <c r="H72" s="54">
        <f t="shared" si="20"/>
        <v>181217</v>
      </c>
      <c r="I72" s="54">
        <f t="shared" si="20"/>
        <v>116020</v>
      </c>
      <c r="J72" s="54">
        <f t="shared" si="20"/>
        <v>109829</v>
      </c>
      <c r="K72" s="54">
        <f t="shared" si="20"/>
        <v>477343</v>
      </c>
      <c r="L72" s="54">
        <f t="shared" si="20"/>
        <v>432619</v>
      </c>
      <c r="M72" s="54">
        <f t="shared" si="20"/>
        <v>123730</v>
      </c>
      <c r="N72" s="54">
        <f t="shared" si="20"/>
        <v>139367</v>
      </c>
      <c r="O72" s="54">
        <f t="shared" si="20"/>
        <v>94483</v>
      </c>
      <c r="P72" s="54">
        <f t="shared" si="20"/>
        <v>505199</v>
      </c>
      <c r="Q72" s="9">
        <f t="shared" si="18"/>
        <v>2885565</v>
      </c>
      <c r="R72" s="8">
        <f t="shared" si="19"/>
        <v>0</v>
      </c>
      <c r="S72" s="112"/>
      <c r="T72" s="112"/>
    </row>
    <row r="73" spans="1:20" ht="30.75" hidden="1" customHeight="1" x14ac:dyDescent="0.25">
      <c r="A73" s="3" t="s">
        <v>115</v>
      </c>
      <c r="B73" s="2" t="s">
        <v>116</v>
      </c>
      <c r="C73" s="2" t="s">
        <v>4</v>
      </c>
      <c r="D73" s="97">
        <f>SUM(D74:D75)</f>
        <v>2775200</v>
      </c>
      <c r="E73" s="47">
        <f t="shared" ref="E73:P73" si="21">SUM(E74:E75)</f>
        <v>275187</v>
      </c>
      <c r="F73" s="62">
        <f t="shared" si="21"/>
        <v>247923</v>
      </c>
      <c r="G73" s="62">
        <f t="shared" si="21"/>
        <v>136999</v>
      </c>
      <c r="H73" s="62">
        <f t="shared" si="21"/>
        <v>172472</v>
      </c>
      <c r="I73" s="62">
        <f t="shared" si="21"/>
        <v>109166</v>
      </c>
      <c r="J73" s="62">
        <f t="shared" si="21"/>
        <v>104966</v>
      </c>
      <c r="K73" s="62">
        <f t="shared" si="21"/>
        <v>469039</v>
      </c>
      <c r="L73" s="62">
        <f t="shared" si="21"/>
        <v>423629</v>
      </c>
      <c r="M73" s="62">
        <f t="shared" si="21"/>
        <v>118222</v>
      </c>
      <c r="N73" s="62">
        <f t="shared" si="21"/>
        <v>132013</v>
      </c>
      <c r="O73" s="62">
        <f t="shared" si="21"/>
        <v>87963</v>
      </c>
      <c r="P73" s="62">
        <f t="shared" si="21"/>
        <v>497621</v>
      </c>
      <c r="Q73" s="9">
        <f t="shared" si="18"/>
        <v>2775200</v>
      </c>
      <c r="R73" s="8">
        <f t="shared" si="19"/>
        <v>0</v>
      </c>
      <c r="S73" s="112"/>
      <c r="T73" s="112"/>
    </row>
    <row r="74" spans="1:20" ht="15.75" hidden="1" customHeight="1" x14ac:dyDescent="0.25">
      <c r="A74" s="3" t="s">
        <v>117</v>
      </c>
      <c r="B74" s="2" t="s">
        <v>118</v>
      </c>
      <c r="C74" s="2" t="s">
        <v>5</v>
      </c>
      <c r="D74" s="97">
        <f>E74+F74+G74+H74+I74+J74+K74+L74+M74+N74+O74+P74</f>
        <v>520700</v>
      </c>
      <c r="E74" s="47">
        <v>66687</v>
      </c>
      <c r="F74" s="55">
        <v>39423</v>
      </c>
      <c r="G74" s="55">
        <v>40999</v>
      </c>
      <c r="H74" s="55">
        <v>36472</v>
      </c>
      <c r="I74" s="55">
        <v>38166</v>
      </c>
      <c r="J74" s="55">
        <v>33966</v>
      </c>
      <c r="K74" s="55">
        <v>35539</v>
      </c>
      <c r="L74" s="55">
        <v>55129</v>
      </c>
      <c r="M74" s="55">
        <v>42222</v>
      </c>
      <c r="N74" s="55">
        <v>51013</v>
      </c>
      <c r="O74" s="55">
        <v>31963</v>
      </c>
      <c r="P74" s="55">
        <v>49121</v>
      </c>
      <c r="Q74" s="9">
        <f t="shared" si="18"/>
        <v>520700</v>
      </c>
      <c r="R74" s="8">
        <f t="shared" si="19"/>
        <v>0</v>
      </c>
      <c r="S74" s="112"/>
      <c r="T74" s="112"/>
    </row>
    <row r="75" spans="1:20" ht="15.75" hidden="1" customHeight="1" x14ac:dyDescent="0.25">
      <c r="A75" s="3" t="s">
        <v>119</v>
      </c>
      <c r="B75" s="2" t="s">
        <v>120</v>
      </c>
      <c r="C75" s="2" t="s">
        <v>5</v>
      </c>
      <c r="D75" s="97">
        <f>E75+F75+G75+H75+I75+J75+K75+L75+M75+N75+O75+P75</f>
        <v>2254500</v>
      </c>
      <c r="E75" s="47">
        <v>208500</v>
      </c>
      <c r="F75" s="55">
        <v>208500</v>
      </c>
      <c r="G75" s="55">
        <v>96000</v>
      </c>
      <c r="H75" s="55">
        <v>136000</v>
      </c>
      <c r="I75" s="55">
        <v>71000</v>
      </c>
      <c r="J75" s="55">
        <v>71000</v>
      </c>
      <c r="K75" s="55">
        <v>433500</v>
      </c>
      <c r="L75" s="55">
        <v>368500</v>
      </c>
      <c r="M75" s="55">
        <v>76000</v>
      </c>
      <c r="N75" s="55">
        <v>81000</v>
      </c>
      <c r="O75" s="55">
        <v>56000</v>
      </c>
      <c r="P75" s="55">
        <v>448500</v>
      </c>
      <c r="Q75" s="9">
        <f t="shared" si="18"/>
        <v>2254500</v>
      </c>
      <c r="R75" s="8">
        <f t="shared" si="19"/>
        <v>0</v>
      </c>
      <c r="S75" s="112"/>
      <c r="T75" s="112"/>
    </row>
    <row r="76" spans="1:20" ht="30.75" hidden="1" customHeight="1" x14ac:dyDescent="0.25">
      <c r="A76" s="3" t="s">
        <v>121</v>
      </c>
      <c r="B76" s="2" t="s">
        <v>122</v>
      </c>
      <c r="C76" s="2" t="s">
        <v>5</v>
      </c>
      <c r="D76" s="97">
        <f>E76+F76+G76+H76+I76+J76+K76+L76+M76+N76+O76+P76</f>
        <v>0</v>
      </c>
      <c r="E76" s="47">
        <v>0</v>
      </c>
      <c r="F76" s="55">
        <v>0</v>
      </c>
      <c r="G76" s="55">
        <v>0</v>
      </c>
      <c r="H76" s="55">
        <v>0</v>
      </c>
      <c r="I76" s="55">
        <v>0</v>
      </c>
      <c r="J76" s="55">
        <v>0</v>
      </c>
      <c r="K76" s="55">
        <v>0</v>
      </c>
      <c r="L76" s="55">
        <v>0</v>
      </c>
      <c r="M76" s="55">
        <v>0</v>
      </c>
      <c r="N76" s="55">
        <v>0</v>
      </c>
      <c r="O76" s="55">
        <v>0</v>
      </c>
      <c r="P76" s="55">
        <v>0</v>
      </c>
      <c r="Q76" s="9">
        <f t="shared" si="18"/>
        <v>0</v>
      </c>
      <c r="R76" s="8">
        <f t="shared" si="19"/>
        <v>0</v>
      </c>
      <c r="S76" s="112"/>
      <c r="T76" s="112"/>
    </row>
    <row r="77" spans="1:20" ht="15.75" hidden="1" customHeight="1" x14ac:dyDescent="0.25">
      <c r="A77" s="3" t="s">
        <v>123</v>
      </c>
      <c r="B77" s="2" t="s">
        <v>124</v>
      </c>
      <c r="C77" s="2" t="s">
        <v>5</v>
      </c>
      <c r="D77" s="97">
        <f>E77+F77+G77+H77+I77+J77+K77+L77+M77+N77+O77+P77</f>
        <v>0</v>
      </c>
      <c r="E77" s="47">
        <v>0</v>
      </c>
      <c r="F77" s="55">
        <v>0</v>
      </c>
      <c r="G77" s="55">
        <v>0</v>
      </c>
      <c r="H77" s="55">
        <v>0</v>
      </c>
      <c r="I77" s="55">
        <v>0</v>
      </c>
      <c r="J77" s="55">
        <v>0</v>
      </c>
      <c r="K77" s="55">
        <v>0</v>
      </c>
      <c r="L77" s="55">
        <v>0</v>
      </c>
      <c r="M77" s="55">
        <v>0</v>
      </c>
      <c r="N77" s="55">
        <v>0</v>
      </c>
      <c r="O77" s="55">
        <v>0</v>
      </c>
      <c r="P77" s="55">
        <v>0</v>
      </c>
      <c r="Q77" s="9">
        <f t="shared" si="18"/>
        <v>0</v>
      </c>
      <c r="R77" s="8">
        <f t="shared" si="19"/>
        <v>0</v>
      </c>
      <c r="S77" s="112"/>
      <c r="T77" s="112"/>
    </row>
    <row r="78" spans="1:20" ht="15.75" hidden="1" customHeight="1" x14ac:dyDescent="0.25">
      <c r="A78" s="3" t="s">
        <v>125</v>
      </c>
      <c r="B78" s="2" t="s">
        <v>126</v>
      </c>
      <c r="C78" s="2" t="s">
        <v>5</v>
      </c>
      <c r="D78" s="97">
        <f>E78+F78+G78+H78+I78+J78+K78+L78+M78+N78+O78+P78</f>
        <v>110365</v>
      </c>
      <c r="E78" s="47">
        <v>13990</v>
      </c>
      <c r="F78" s="55">
        <v>16021</v>
      </c>
      <c r="G78" s="55">
        <v>15638</v>
      </c>
      <c r="H78" s="55">
        <v>8745</v>
      </c>
      <c r="I78" s="55">
        <v>6854</v>
      </c>
      <c r="J78" s="55">
        <v>4863</v>
      </c>
      <c r="K78" s="55">
        <v>8304</v>
      </c>
      <c r="L78" s="55">
        <v>8990</v>
      </c>
      <c r="M78" s="55">
        <v>5508</v>
      </c>
      <c r="N78" s="55">
        <v>7354</v>
      </c>
      <c r="O78" s="55">
        <v>6520</v>
      </c>
      <c r="P78" s="55">
        <v>7578</v>
      </c>
      <c r="Q78" s="9">
        <f t="shared" si="18"/>
        <v>110365</v>
      </c>
      <c r="R78" s="8">
        <f t="shared" si="19"/>
        <v>0</v>
      </c>
      <c r="S78" s="112"/>
      <c r="T78" s="112"/>
    </row>
    <row r="79" spans="1:20" ht="15.75" hidden="1" customHeight="1" x14ac:dyDescent="0.25">
      <c r="A79" s="3">
        <v>5.2</v>
      </c>
      <c r="B79" s="2" t="s">
        <v>127</v>
      </c>
      <c r="C79" s="2" t="s">
        <v>4</v>
      </c>
      <c r="D79" s="54">
        <f>SUM(D80)</f>
        <v>40631563</v>
      </c>
      <c r="E79" s="54">
        <f t="shared" ref="E79:P79" si="22">SUM(E80)</f>
        <v>3485821</v>
      </c>
      <c r="F79" s="37">
        <f t="shared" si="22"/>
        <v>3402255</v>
      </c>
      <c r="G79" s="37">
        <f t="shared" si="22"/>
        <v>3622671</v>
      </c>
      <c r="H79" s="37">
        <f t="shared" si="22"/>
        <v>4038254</v>
      </c>
      <c r="I79" s="37">
        <f t="shared" si="22"/>
        <v>3449070</v>
      </c>
      <c r="J79" s="37">
        <f t="shared" si="22"/>
        <v>4629429</v>
      </c>
      <c r="K79" s="37">
        <f t="shared" si="22"/>
        <v>3238861</v>
      </c>
      <c r="L79" s="37">
        <f t="shared" si="22"/>
        <v>3119603</v>
      </c>
      <c r="M79" s="37">
        <f t="shared" si="22"/>
        <v>3162226</v>
      </c>
      <c r="N79" s="37">
        <f t="shared" si="22"/>
        <v>2621276</v>
      </c>
      <c r="O79" s="37">
        <f t="shared" si="22"/>
        <v>3349267</v>
      </c>
      <c r="P79" s="37">
        <f t="shared" si="22"/>
        <v>2512830</v>
      </c>
      <c r="Q79" s="9">
        <f t="shared" si="18"/>
        <v>40631563</v>
      </c>
      <c r="R79" s="8">
        <f t="shared" si="19"/>
        <v>0</v>
      </c>
      <c r="S79" s="112"/>
      <c r="T79" s="112"/>
    </row>
    <row r="80" spans="1:20" ht="15.75" hidden="1" customHeight="1" x14ac:dyDescent="0.25">
      <c r="A80" s="3" t="s">
        <v>128</v>
      </c>
      <c r="B80" s="2" t="s">
        <v>129</v>
      </c>
      <c r="C80" s="2" t="s">
        <v>5</v>
      </c>
      <c r="D80" s="97">
        <f>E80+F80+G80+H80+I80+J80+K80+L80+M80+N80+O80+P80</f>
        <v>40631563</v>
      </c>
      <c r="E80" s="55">
        <v>3485821</v>
      </c>
      <c r="F80" s="6">
        <v>3402255</v>
      </c>
      <c r="G80" s="6">
        <v>3622671</v>
      </c>
      <c r="H80" s="6">
        <v>4038254</v>
      </c>
      <c r="I80" s="6">
        <v>3449070</v>
      </c>
      <c r="J80" s="6">
        <v>4629429</v>
      </c>
      <c r="K80" s="6">
        <v>3238861</v>
      </c>
      <c r="L80" s="6">
        <v>3119603</v>
      </c>
      <c r="M80" s="6">
        <v>3162226</v>
      </c>
      <c r="N80" s="6">
        <v>2621276</v>
      </c>
      <c r="O80" s="6">
        <v>3349267</v>
      </c>
      <c r="P80" s="6">
        <v>2512830</v>
      </c>
      <c r="Q80" s="9">
        <f t="shared" si="18"/>
        <v>40631563</v>
      </c>
      <c r="R80" s="8">
        <f t="shared" si="19"/>
        <v>0</v>
      </c>
      <c r="S80" s="112"/>
      <c r="T80" s="112"/>
    </row>
    <row r="81" spans="1:20" ht="45.75" hidden="1" customHeight="1" thickBot="1" x14ac:dyDescent="0.3">
      <c r="A81" s="3">
        <v>5.9</v>
      </c>
      <c r="B81" s="2" t="s">
        <v>130</v>
      </c>
      <c r="C81" s="2" t="s">
        <v>5</v>
      </c>
      <c r="D81" s="54">
        <f ca="1">E81+F81+G81+H81+I81+J81+K81+L81+M81+N81+O81+P81</f>
        <v>0</v>
      </c>
      <c r="E81" s="54">
        <f t="shared" ref="E81:P81" ca="1" si="23">F81+G81+H81+I81+J81+K81+L81+M81+N81+O81+P81+Q81</f>
        <v>0</v>
      </c>
      <c r="F81" s="37">
        <f t="shared" ca="1" si="23"/>
        <v>0</v>
      </c>
      <c r="G81" s="37">
        <f t="shared" ca="1" si="23"/>
        <v>0</v>
      </c>
      <c r="H81" s="37">
        <f t="shared" ca="1" si="23"/>
        <v>0</v>
      </c>
      <c r="I81" s="37">
        <f t="shared" ca="1" si="23"/>
        <v>0</v>
      </c>
      <c r="J81" s="37">
        <f t="shared" ca="1" si="23"/>
        <v>0</v>
      </c>
      <c r="K81" s="37">
        <f t="shared" ca="1" si="23"/>
        <v>0</v>
      </c>
      <c r="L81" s="37">
        <f t="shared" ca="1" si="23"/>
        <v>0</v>
      </c>
      <c r="M81" s="37">
        <f t="shared" ca="1" si="23"/>
        <v>0</v>
      </c>
      <c r="N81" s="37">
        <f t="shared" ca="1" si="23"/>
        <v>0</v>
      </c>
      <c r="O81" s="37">
        <f t="shared" ca="1" si="23"/>
        <v>0</v>
      </c>
      <c r="P81" s="37">
        <f t="shared" ca="1" si="23"/>
        <v>0</v>
      </c>
      <c r="Q81" s="9">
        <f t="shared" ca="1" si="18"/>
        <v>0</v>
      </c>
      <c r="R81" s="8">
        <f t="shared" ca="1" si="19"/>
        <v>0</v>
      </c>
      <c r="S81" s="112"/>
      <c r="T81" s="112"/>
    </row>
    <row r="82" spans="1:20" ht="16.5" thickBot="1" x14ac:dyDescent="0.3">
      <c r="A82" s="3">
        <v>6</v>
      </c>
      <c r="B82" s="18" t="s">
        <v>131</v>
      </c>
      <c r="C82" s="38" t="s">
        <v>4</v>
      </c>
      <c r="D82" s="100">
        <f>D86+D87+D88+D89+D90+D93+D96+D99+D100</f>
        <v>421644865</v>
      </c>
      <c r="E82" s="63">
        <f t="shared" ref="E82:P82" si="24">E86+E87+E88+E89+E90+E93+E96+E99+E100</f>
        <v>60272756</v>
      </c>
      <c r="F82" s="19">
        <f t="shared" si="24"/>
        <v>23314388</v>
      </c>
      <c r="G82" s="19">
        <f t="shared" si="24"/>
        <v>25300322</v>
      </c>
      <c r="H82" s="19">
        <f t="shared" si="24"/>
        <v>26463721</v>
      </c>
      <c r="I82" s="19">
        <f t="shared" si="24"/>
        <v>35107405</v>
      </c>
      <c r="J82" s="19">
        <f t="shared" si="24"/>
        <v>28160986</v>
      </c>
      <c r="K82" s="19">
        <f t="shared" si="24"/>
        <v>39847797</v>
      </c>
      <c r="L82" s="19">
        <f t="shared" si="24"/>
        <v>28014963</v>
      </c>
      <c r="M82" s="19">
        <f t="shared" si="24"/>
        <v>33314840</v>
      </c>
      <c r="N82" s="19">
        <f t="shared" si="24"/>
        <v>33633314</v>
      </c>
      <c r="O82" s="19">
        <f t="shared" si="24"/>
        <v>37042497</v>
      </c>
      <c r="P82" s="19">
        <f t="shared" si="24"/>
        <v>51171876</v>
      </c>
      <c r="Q82" s="9">
        <f t="shared" si="18"/>
        <v>421644865</v>
      </c>
      <c r="R82" s="8">
        <f t="shared" si="19"/>
        <v>0</v>
      </c>
      <c r="S82" s="112"/>
      <c r="T82" s="112"/>
    </row>
    <row r="83" spans="1:20" ht="15.75" hidden="1" customHeight="1" x14ac:dyDescent="0.25">
      <c r="A83" s="3">
        <v>6.1</v>
      </c>
      <c r="B83" s="2" t="s">
        <v>132</v>
      </c>
      <c r="C83" s="2" t="s">
        <v>4</v>
      </c>
      <c r="D83" s="54">
        <f>+D84+D91+D92+D93+D94+D96</f>
        <v>404257312</v>
      </c>
      <c r="E83" s="54">
        <f t="shared" ref="E83:P83" si="25">+E84+E91+E92+E93+E94+E96</f>
        <v>42885203</v>
      </c>
      <c r="F83" s="54">
        <f t="shared" si="25"/>
        <v>23314388</v>
      </c>
      <c r="G83" s="54">
        <f t="shared" si="25"/>
        <v>25300322</v>
      </c>
      <c r="H83" s="54">
        <f t="shared" si="25"/>
        <v>26463721</v>
      </c>
      <c r="I83" s="54">
        <f t="shared" si="25"/>
        <v>35107405</v>
      </c>
      <c r="J83" s="54">
        <f t="shared" si="25"/>
        <v>28160986</v>
      </c>
      <c r="K83" s="54">
        <f t="shared" si="25"/>
        <v>39847797</v>
      </c>
      <c r="L83" s="54">
        <f t="shared" si="25"/>
        <v>28014963</v>
      </c>
      <c r="M83" s="54">
        <f t="shared" si="25"/>
        <v>33314840</v>
      </c>
      <c r="N83" s="54">
        <f t="shared" si="25"/>
        <v>33633314</v>
      </c>
      <c r="O83" s="54">
        <f t="shared" si="25"/>
        <v>37042497</v>
      </c>
      <c r="P83" s="54">
        <f t="shared" si="25"/>
        <v>51171876</v>
      </c>
      <c r="Q83" s="9">
        <f t="shared" si="18"/>
        <v>404257312</v>
      </c>
      <c r="R83" s="8">
        <f t="shared" si="19"/>
        <v>0</v>
      </c>
      <c r="S83" s="112"/>
      <c r="T83" s="112"/>
    </row>
    <row r="84" spans="1:20" ht="15.75" hidden="1" customHeight="1" x14ac:dyDescent="0.25">
      <c r="A84" s="3" t="s">
        <v>133</v>
      </c>
      <c r="B84" s="2" t="s">
        <v>134</v>
      </c>
      <c r="C84" s="2" t="s">
        <v>4</v>
      </c>
      <c r="D84" s="97">
        <f>+D85+D90</f>
        <v>234504685</v>
      </c>
      <c r="E84" s="62">
        <f t="shared" ref="E84:P84" si="26">+E85+E90</f>
        <v>29724080</v>
      </c>
      <c r="F84" s="62">
        <f t="shared" si="26"/>
        <v>13060312</v>
      </c>
      <c r="G84" s="62">
        <f t="shared" si="26"/>
        <v>13437723</v>
      </c>
      <c r="H84" s="62">
        <f t="shared" si="26"/>
        <v>13525928</v>
      </c>
      <c r="I84" s="62">
        <f t="shared" si="26"/>
        <v>18538344</v>
      </c>
      <c r="J84" s="62">
        <f t="shared" si="26"/>
        <v>14609333</v>
      </c>
      <c r="K84" s="62">
        <f t="shared" si="26"/>
        <v>19170961</v>
      </c>
      <c r="L84" s="62">
        <f t="shared" si="26"/>
        <v>19939219</v>
      </c>
      <c r="M84" s="62">
        <f t="shared" si="26"/>
        <v>19432156</v>
      </c>
      <c r="N84" s="62">
        <f t="shared" si="26"/>
        <v>22318874</v>
      </c>
      <c r="O84" s="62">
        <f t="shared" si="26"/>
        <v>24375568</v>
      </c>
      <c r="P84" s="62">
        <f t="shared" si="26"/>
        <v>26372187</v>
      </c>
      <c r="Q84" s="9">
        <f t="shared" si="18"/>
        <v>234504685</v>
      </c>
      <c r="R84" s="8">
        <f t="shared" si="19"/>
        <v>0</v>
      </c>
      <c r="S84" s="112"/>
      <c r="T84" s="112"/>
    </row>
    <row r="85" spans="1:20" ht="15.75" hidden="1" customHeight="1" x14ac:dyDescent="0.25">
      <c r="A85" s="3" t="s">
        <v>135</v>
      </c>
      <c r="B85" s="2" t="s">
        <v>136</v>
      </c>
      <c r="C85" s="2" t="s">
        <v>4</v>
      </c>
      <c r="D85" s="97">
        <f>SUM(D86:D89)</f>
        <v>90589102</v>
      </c>
      <c r="E85" s="62">
        <f t="shared" ref="E85:P85" si="27">SUM(E86:E89)</f>
        <v>25724080</v>
      </c>
      <c r="F85" s="62">
        <f t="shared" si="27"/>
        <v>6460312</v>
      </c>
      <c r="G85" s="62">
        <f t="shared" si="27"/>
        <v>6337723</v>
      </c>
      <c r="H85" s="62">
        <f t="shared" si="27"/>
        <v>6425928</v>
      </c>
      <c r="I85" s="62">
        <f t="shared" si="27"/>
        <v>5438344</v>
      </c>
      <c r="J85" s="62">
        <f t="shared" si="27"/>
        <v>6009333</v>
      </c>
      <c r="K85" s="62">
        <f t="shared" si="27"/>
        <v>5570961</v>
      </c>
      <c r="L85" s="62">
        <f t="shared" si="27"/>
        <v>5939219</v>
      </c>
      <c r="M85" s="62">
        <f t="shared" si="27"/>
        <v>5432156</v>
      </c>
      <c r="N85" s="62">
        <f t="shared" si="27"/>
        <v>5218874</v>
      </c>
      <c r="O85" s="62">
        <f t="shared" si="27"/>
        <v>5775568</v>
      </c>
      <c r="P85" s="62">
        <f t="shared" si="27"/>
        <v>6256604</v>
      </c>
      <c r="Q85" s="9">
        <f t="shared" si="18"/>
        <v>90589102</v>
      </c>
      <c r="R85" s="8">
        <f t="shared" si="19"/>
        <v>0</v>
      </c>
      <c r="S85" s="112"/>
      <c r="T85" s="112"/>
    </row>
    <row r="86" spans="1:20" ht="15.75" hidden="1" customHeight="1" x14ac:dyDescent="0.25">
      <c r="A86" s="3" t="s">
        <v>137</v>
      </c>
      <c r="B86" s="2" t="s">
        <v>138</v>
      </c>
      <c r="C86" s="2" t="s">
        <v>5</v>
      </c>
      <c r="D86" s="97">
        <f t="shared" ref="D86:P97" si="28">E86+F86+G86+H86+I86+J86+K86+L86+M86+N86+O86+P86</f>
        <v>3000000</v>
      </c>
      <c r="E86" s="55">
        <v>690000</v>
      </c>
      <c r="F86" s="55">
        <v>510000.00000000006</v>
      </c>
      <c r="G86" s="55">
        <v>660000</v>
      </c>
      <c r="H86" s="55">
        <v>300000</v>
      </c>
      <c r="I86" s="55">
        <v>150000</v>
      </c>
      <c r="J86" s="55">
        <v>120000</v>
      </c>
      <c r="K86" s="55">
        <v>120000</v>
      </c>
      <c r="L86" s="55">
        <v>120000</v>
      </c>
      <c r="M86" s="55">
        <v>60000</v>
      </c>
      <c r="N86" s="55">
        <v>90000</v>
      </c>
      <c r="O86" s="55">
        <v>90000</v>
      </c>
      <c r="P86" s="55">
        <v>90000</v>
      </c>
      <c r="Q86" s="9">
        <f t="shared" si="18"/>
        <v>3000000</v>
      </c>
      <c r="R86" s="8">
        <f t="shared" si="19"/>
        <v>0</v>
      </c>
      <c r="S86" s="112"/>
      <c r="T86" s="112"/>
    </row>
    <row r="87" spans="1:20" ht="15.75" hidden="1" customHeight="1" x14ac:dyDescent="0.25">
      <c r="A87" s="3" t="s">
        <v>139</v>
      </c>
      <c r="B87" s="2" t="s">
        <v>140</v>
      </c>
      <c r="C87" s="2" t="s">
        <v>5</v>
      </c>
      <c r="D87" s="97">
        <f t="shared" si="28"/>
        <v>65721359</v>
      </c>
      <c r="E87" s="55">
        <v>7332494</v>
      </c>
      <c r="F87" s="55">
        <v>5758854</v>
      </c>
      <c r="G87" s="55">
        <v>5157263</v>
      </c>
      <c r="H87" s="55">
        <v>5654089</v>
      </c>
      <c r="I87" s="55">
        <v>4894810</v>
      </c>
      <c r="J87" s="55">
        <v>5255548</v>
      </c>
      <c r="K87" s="55">
        <v>5204786</v>
      </c>
      <c r="L87" s="55">
        <v>5121621</v>
      </c>
      <c r="M87" s="55">
        <v>5035216</v>
      </c>
      <c r="N87" s="55">
        <v>4703640</v>
      </c>
      <c r="O87" s="55">
        <v>5547163</v>
      </c>
      <c r="P87" s="55">
        <v>6055875</v>
      </c>
      <c r="Q87" s="9">
        <f t="shared" si="18"/>
        <v>65721359</v>
      </c>
      <c r="R87" s="8">
        <f t="shared" si="19"/>
        <v>0</v>
      </c>
      <c r="S87" s="112"/>
      <c r="T87" s="112"/>
    </row>
    <row r="88" spans="1:20" ht="30.75" hidden="1" customHeight="1" x14ac:dyDescent="0.25">
      <c r="A88" s="3" t="s">
        <v>141</v>
      </c>
      <c r="B88" s="2" t="s">
        <v>142</v>
      </c>
      <c r="C88" s="2" t="s">
        <v>5</v>
      </c>
      <c r="D88" s="97">
        <f t="shared" si="28"/>
        <v>17254854</v>
      </c>
      <c r="E88" s="55">
        <v>17254854</v>
      </c>
      <c r="F88" s="55">
        <v>0</v>
      </c>
      <c r="G88" s="55">
        <v>0</v>
      </c>
      <c r="H88" s="55">
        <v>0</v>
      </c>
      <c r="I88" s="55">
        <v>0</v>
      </c>
      <c r="J88" s="55">
        <v>0</v>
      </c>
      <c r="K88" s="55">
        <v>0</v>
      </c>
      <c r="L88" s="55">
        <v>0</v>
      </c>
      <c r="M88" s="55">
        <v>0</v>
      </c>
      <c r="N88" s="55">
        <v>0</v>
      </c>
      <c r="O88" s="55">
        <v>0</v>
      </c>
      <c r="P88" s="55">
        <v>0</v>
      </c>
      <c r="Q88" s="9">
        <f t="shared" si="18"/>
        <v>17254854</v>
      </c>
      <c r="R88" s="8">
        <f t="shared" si="19"/>
        <v>0</v>
      </c>
      <c r="S88" s="112"/>
      <c r="T88" s="112"/>
    </row>
    <row r="89" spans="1:20" ht="75.75" hidden="1" customHeight="1" x14ac:dyDescent="0.25">
      <c r="A89" s="3" t="s">
        <v>143</v>
      </c>
      <c r="B89" s="2" t="s">
        <v>144</v>
      </c>
      <c r="C89" s="2" t="s">
        <v>5</v>
      </c>
      <c r="D89" s="97">
        <f t="shared" si="28"/>
        <v>4612889</v>
      </c>
      <c r="E89" s="55">
        <v>446732</v>
      </c>
      <c r="F89" s="55">
        <v>191458</v>
      </c>
      <c r="G89" s="55">
        <v>520460</v>
      </c>
      <c r="H89" s="55">
        <v>471839</v>
      </c>
      <c r="I89" s="55">
        <v>393534</v>
      </c>
      <c r="J89" s="55">
        <v>633785</v>
      </c>
      <c r="K89" s="55">
        <v>246175</v>
      </c>
      <c r="L89" s="55">
        <v>697598</v>
      </c>
      <c r="M89" s="55">
        <v>336940</v>
      </c>
      <c r="N89" s="55">
        <v>425234</v>
      </c>
      <c r="O89" s="55">
        <v>138405</v>
      </c>
      <c r="P89" s="55">
        <v>110729</v>
      </c>
      <c r="Q89" s="9">
        <f t="shared" si="18"/>
        <v>4612889</v>
      </c>
      <c r="R89" s="8">
        <f t="shared" si="19"/>
        <v>0</v>
      </c>
      <c r="S89" s="112"/>
      <c r="T89" s="112"/>
    </row>
    <row r="90" spans="1:20" ht="15.75" hidden="1" customHeight="1" x14ac:dyDescent="0.25">
      <c r="A90" s="3" t="s">
        <v>145</v>
      </c>
      <c r="B90" s="2" t="s">
        <v>146</v>
      </c>
      <c r="C90" s="2" t="s">
        <v>5</v>
      </c>
      <c r="D90" s="97">
        <f t="shared" si="28"/>
        <v>143915583</v>
      </c>
      <c r="E90" s="55">
        <v>4000000</v>
      </c>
      <c r="F90" s="55">
        <v>6600000</v>
      </c>
      <c r="G90" s="55">
        <v>7100000</v>
      </c>
      <c r="H90" s="55">
        <v>7100000</v>
      </c>
      <c r="I90" s="55">
        <v>13100000</v>
      </c>
      <c r="J90" s="55">
        <v>8600000</v>
      </c>
      <c r="K90" s="55">
        <v>13600000</v>
      </c>
      <c r="L90" s="55">
        <v>14000000</v>
      </c>
      <c r="M90" s="55">
        <v>14000000</v>
      </c>
      <c r="N90" s="55">
        <v>17100000</v>
      </c>
      <c r="O90" s="55">
        <v>18600000</v>
      </c>
      <c r="P90" s="55">
        <v>20115583</v>
      </c>
      <c r="Q90" s="9">
        <f t="shared" si="18"/>
        <v>143915583</v>
      </c>
      <c r="R90" s="8">
        <f t="shared" si="19"/>
        <v>0</v>
      </c>
      <c r="S90" s="112"/>
      <c r="T90" s="112"/>
    </row>
    <row r="91" spans="1:20" ht="15.75" hidden="1" customHeight="1" x14ac:dyDescent="0.25">
      <c r="A91" s="3" t="s">
        <v>147</v>
      </c>
      <c r="B91" s="2" t="s">
        <v>148</v>
      </c>
      <c r="C91" s="2" t="s">
        <v>5</v>
      </c>
      <c r="D91" s="97">
        <f t="shared" si="28"/>
        <v>0</v>
      </c>
      <c r="E91" s="55">
        <v>0</v>
      </c>
      <c r="F91" s="55">
        <v>0</v>
      </c>
      <c r="G91" s="55">
        <v>0</v>
      </c>
      <c r="H91" s="55">
        <v>0</v>
      </c>
      <c r="I91" s="55">
        <v>0</v>
      </c>
      <c r="J91" s="55">
        <v>0</v>
      </c>
      <c r="K91" s="55">
        <v>0</v>
      </c>
      <c r="L91" s="55">
        <v>0</v>
      </c>
      <c r="M91" s="55">
        <v>0</v>
      </c>
      <c r="N91" s="55">
        <v>0</v>
      </c>
      <c r="O91" s="55">
        <v>0</v>
      </c>
      <c r="P91" s="55">
        <v>0</v>
      </c>
      <c r="Q91" s="9">
        <f t="shared" si="18"/>
        <v>0</v>
      </c>
      <c r="R91" s="8">
        <f t="shared" si="19"/>
        <v>0</v>
      </c>
      <c r="S91" s="112"/>
      <c r="T91" s="112"/>
    </row>
    <row r="92" spans="1:20" ht="15.75" hidden="1" customHeight="1" x14ac:dyDescent="0.25">
      <c r="A92" s="3" t="s">
        <v>149</v>
      </c>
      <c r="B92" s="2" t="s">
        <v>150</v>
      </c>
      <c r="C92" s="2" t="s">
        <v>5</v>
      </c>
      <c r="D92" s="97">
        <f t="shared" si="28"/>
        <v>0</v>
      </c>
      <c r="E92" s="55">
        <v>0</v>
      </c>
      <c r="F92" s="55">
        <v>0</v>
      </c>
      <c r="G92" s="55">
        <v>0</v>
      </c>
      <c r="H92" s="55">
        <v>0</v>
      </c>
      <c r="I92" s="55">
        <v>0</v>
      </c>
      <c r="J92" s="55">
        <v>0</v>
      </c>
      <c r="K92" s="55">
        <v>0</v>
      </c>
      <c r="L92" s="55">
        <v>0</v>
      </c>
      <c r="M92" s="55">
        <v>0</v>
      </c>
      <c r="N92" s="55">
        <v>0</v>
      </c>
      <c r="O92" s="55">
        <v>0</v>
      </c>
      <c r="P92" s="55">
        <v>0</v>
      </c>
      <c r="Q92" s="9">
        <f t="shared" si="18"/>
        <v>0</v>
      </c>
      <c r="R92" s="8">
        <f t="shared" si="19"/>
        <v>0</v>
      </c>
      <c r="S92" s="112"/>
      <c r="T92" s="112"/>
    </row>
    <row r="93" spans="1:20" ht="30.75" hidden="1" customHeight="1" x14ac:dyDescent="0.25">
      <c r="A93" s="3" t="s">
        <v>151</v>
      </c>
      <c r="B93" s="2" t="s">
        <v>152</v>
      </c>
      <c r="C93" s="2" t="s">
        <v>5</v>
      </c>
      <c r="D93" s="97">
        <f t="shared" si="28"/>
        <v>50023374</v>
      </c>
      <c r="E93" s="55">
        <v>4986032</v>
      </c>
      <c r="F93" s="55">
        <v>5018732</v>
      </c>
      <c r="G93" s="55">
        <v>6089012</v>
      </c>
      <c r="H93" s="55">
        <v>5627037</v>
      </c>
      <c r="I93" s="55">
        <v>5822867</v>
      </c>
      <c r="J93" s="55">
        <v>3026203</v>
      </c>
      <c r="K93" s="55">
        <v>3395333</v>
      </c>
      <c r="L93" s="55">
        <v>3046012</v>
      </c>
      <c r="M93" s="55">
        <v>3561013</v>
      </c>
      <c r="N93" s="55">
        <v>3071052</v>
      </c>
      <c r="O93" s="55">
        <v>2578055</v>
      </c>
      <c r="P93" s="55">
        <v>3802026</v>
      </c>
      <c r="Q93" s="9">
        <f t="shared" si="18"/>
        <v>50023374</v>
      </c>
      <c r="R93" s="8">
        <f t="shared" si="19"/>
        <v>0</v>
      </c>
      <c r="S93" s="112"/>
      <c r="T93" s="112"/>
    </row>
    <row r="94" spans="1:20" ht="45.75" hidden="1" customHeight="1" x14ac:dyDescent="0.25">
      <c r="A94" s="3" t="s">
        <v>153</v>
      </c>
      <c r="B94" s="2" t="s">
        <v>154</v>
      </c>
      <c r="C94" s="2" t="s">
        <v>5</v>
      </c>
      <c r="D94" s="97">
        <f t="shared" si="28"/>
        <v>0</v>
      </c>
      <c r="E94" s="55">
        <v>0</v>
      </c>
      <c r="F94" s="55">
        <v>0</v>
      </c>
      <c r="G94" s="55">
        <v>0</v>
      </c>
      <c r="H94" s="55">
        <v>0</v>
      </c>
      <c r="I94" s="55">
        <v>0</v>
      </c>
      <c r="J94" s="55">
        <v>0</v>
      </c>
      <c r="K94" s="55">
        <v>0</v>
      </c>
      <c r="L94" s="55">
        <v>0</v>
      </c>
      <c r="M94" s="55">
        <v>0</v>
      </c>
      <c r="N94" s="55">
        <v>0</v>
      </c>
      <c r="O94" s="55">
        <v>0</v>
      </c>
      <c r="P94" s="55">
        <v>0</v>
      </c>
      <c r="Q94" s="9">
        <f t="shared" si="18"/>
        <v>0</v>
      </c>
      <c r="R94" s="8">
        <f t="shared" si="19"/>
        <v>0</v>
      </c>
      <c r="S94" s="112"/>
      <c r="T94" s="112"/>
    </row>
    <row r="95" spans="1:20" ht="15.75" hidden="1" customHeight="1" x14ac:dyDescent="0.25">
      <c r="A95" s="3" t="s">
        <v>155</v>
      </c>
      <c r="B95" s="2" t="s">
        <v>156</v>
      </c>
      <c r="C95" s="2" t="s">
        <v>5</v>
      </c>
      <c r="D95" s="97">
        <v>0</v>
      </c>
      <c r="E95" s="55">
        <v>0</v>
      </c>
      <c r="F95" s="55">
        <v>0</v>
      </c>
      <c r="G95" s="55">
        <v>0</v>
      </c>
      <c r="H95" s="55">
        <v>0</v>
      </c>
      <c r="I95" s="55">
        <v>0</v>
      </c>
      <c r="J95" s="55">
        <v>0</v>
      </c>
      <c r="K95" s="55">
        <v>0</v>
      </c>
      <c r="L95" s="55">
        <f t="shared" ref="L95:P95" si="29">M95+N95+O95+P95+Q95+R95+S95+T95+U95+V95+W95+X95</f>
        <v>0</v>
      </c>
      <c r="M95" s="55">
        <f t="shared" si="29"/>
        <v>0</v>
      </c>
      <c r="N95" s="55">
        <f t="shared" si="29"/>
        <v>0</v>
      </c>
      <c r="O95" s="55">
        <f t="shared" si="29"/>
        <v>0</v>
      </c>
      <c r="P95" s="55">
        <f t="shared" si="29"/>
        <v>0</v>
      </c>
      <c r="Q95" s="9">
        <v>0</v>
      </c>
      <c r="R95" s="8">
        <f t="shared" si="19"/>
        <v>0</v>
      </c>
      <c r="S95" s="112"/>
      <c r="T95" s="112"/>
    </row>
    <row r="96" spans="1:20" ht="15.75" hidden="1" customHeight="1" x14ac:dyDescent="0.25">
      <c r="A96" s="3" t="s">
        <v>157</v>
      </c>
      <c r="B96" s="2" t="s">
        <v>158</v>
      </c>
      <c r="C96" s="2" t="s">
        <v>5</v>
      </c>
      <c r="D96" s="97">
        <f t="shared" si="28"/>
        <v>119729253</v>
      </c>
      <c r="E96" s="55">
        <v>8175091</v>
      </c>
      <c r="F96" s="55">
        <v>5235344</v>
      </c>
      <c r="G96" s="55">
        <v>5773587</v>
      </c>
      <c r="H96" s="55">
        <v>7310756</v>
      </c>
      <c r="I96" s="55">
        <v>10746194</v>
      </c>
      <c r="J96" s="55">
        <v>10525450</v>
      </c>
      <c r="K96" s="55">
        <v>17281503</v>
      </c>
      <c r="L96" s="55">
        <v>5029732</v>
      </c>
      <c r="M96" s="55">
        <v>10321671</v>
      </c>
      <c r="N96" s="55">
        <v>8243388</v>
      </c>
      <c r="O96" s="55">
        <v>10088874</v>
      </c>
      <c r="P96" s="55">
        <v>20997663</v>
      </c>
      <c r="Q96" s="9">
        <f t="shared" si="18"/>
        <v>119729253</v>
      </c>
      <c r="R96" s="8">
        <f t="shared" si="19"/>
        <v>0</v>
      </c>
      <c r="S96" s="112"/>
      <c r="T96" s="112"/>
    </row>
    <row r="97" spans="1:20" ht="15.75" hidden="1" customHeight="1" x14ac:dyDescent="0.25">
      <c r="A97" s="3">
        <v>6.2</v>
      </c>
      <c r="B97" s="2" t="s">
        <v>159</v>
      </c>
      <c r="C97" s="2" t="s">
        <v>5</v>
      </c>
      <c r="D97" s="54">
        <f t="shared" ca="1" si="28"/>
        <v>0</v>
      </c>
      <c r="E97" s="54">
        <f t="shared" ca="1" si="28"/>
        <v>0</v>
      </c>
      <c r="F97" s="54">
        <f t="shared" ca="1" si="28"/>
        <v>0</v>
      </c>
      <c r="G97" s="54">
        <f t="shared" ca="1" si="28"/>
        <v>0</v>
      </c>
      <c r="H97" s="54">
        <f t="shared" ca="1" si="28"/>
        <v>0</v>
      </c>
      <c r="I97" s="54">
        <f t="shared" ca="1" si="28"/>
        <v>0</v>
      </c>
      <c r="J97" s="54">
        <f t="shared" ca="1" si="28"/>
        <v>0</v>
      </c>
      <c r="K97" s="54">
        <f t="shared" ca="1" si="28"/>
        <v>0</v>
      </c>
      <c r="L97" s="54">
        <f t="shared" ca="1" si="28"/>
        <v>0</v>
      </c>
      <c r="M97" s="54">
        <f t="shared" ca="1" si="28"/>
        <v>0</v>
      </c>
      <c r="N97" s="54">
        <f t="shared" ca="1" si="28"/>
        <v>0</v>
      </c>
      <c r="O97" s="54">
        <f t="shared" ca="1" si="28"/>
        <v>0</v>
      </c>
      <c r="P97" s="54">
        <f t="shared" ca="1" si="28"/>
        <v>0</v>
      </c>
      <c r="Q97" s="9">
        <f t="shared" ca="1" si="18"/>
        <v>0</v>
      </c>
      <c r="R97" s="8">
        <f t="shared" ca="1" si="19"/>
        <v>0</v>
      </c>
      <c r="S97" s="112"/>
      <c r="T97" s="112"/>
    </row>
    <row r="98" spans="1:20" ht="60.75" hidden="1" customHeight="1" x14ac:dyDescent="0.25">
      <c r="A98" s="3">
        <v>6.9</v>
      </c>
      <c r="B98" s="2" t="s">
        <v>160</v>
      </c>
      <c r="C98" s="2" t="s">
        <v>4</v>
      </c>
      <c r="D98" s="54">
        <f>SUM(D99:D100)</f>
        <v>17387553</v>
      </c>
      <c r="E98" s="83">
        <f t="shared" ref="E98:P98" si="30">SUM(E99:E100)</f>
        <v>17387553</v>
      </c>
      <c r="F98" s="54">
        <f t="shared" si="30"/>
        <v>0</v>
      </c>
      <c r="G98" s="54">
        <f t="shared" si="30"/>
        <v>0</v>
      </c>
      <c r="H98" s="54">
        <f t="shared" si="30"/>
        <v>0</v>
      </c>
      <c r="I98" s="54">
        <f t="shared" si="30"/>
        <v>0</v>
      </c>
      <c r="J98" s="54">
        <f t="shared" si="30"/>
        <v>0</v>
      </c>
      <c r="K98" s="54">
        <f t="shared" si="30"/>
        <v>0</v>
      </c>
      <c r="L98" s="54">
        <f t="shared" si="30"/>
        <v>0</v>
      </c>
      <c r="M98" s="54">
        <f t="shared" si="30"/>
        <v>0</v>
      </c>
      <c r="N98" s="54">
        <f t="shared" si="30"/>
        <v>0</v>
      </c>
      <c r="O98" s="54">
        <f t="shared" si="30"/>
        <v>0</v>
      </c>
      <c r="P98" s="54">
        <f t="shared" si="30"/>
        <v>0</v>
      </c>
      <c r="Q98" s="9">
        <f t="shared" si="18"/>
        <v>17387553</v>
      </c>
      <c r="R98" s="8">
        <f t="shared" si="19"/>
        <v>0</v>
      </c>
      <c r="S98" s="112"/>
      <c r="T98" s="112"/>
    </row>
    <row r="99" spans="1:20" ht="75.75" hidden="1" customHeight="1" x14ac:dyDescent="0.25">
      <c r="A99" s="3" t="s">
        <v>161</v>
      </c>
      <c r="B99" s="2" t="s">
        <v>162</v>
      </c>
      <c r="C99" s="2" t="s">
        <v>5</v>
      </c>
      <c r="D99" s="101">
        <f>E99+F99+G99+H99+I99+J99+K99+L99+M99+N99+O99+P99</f>
        <v>16170890</v>
      </c>
      <c r="E99" s="47">
        <v>16170890</v>
      </c>
      <c r="F99" s="43">
        <v>0</v>
      </c>
      <c r="G99" s="12">
        <v>0</v>
      </c>
      <c r="H99" s="12">
        <v>0</v>
      </c>
      <c r="I99" s="12">
        <v>0</v>
      </c>
      <c r="J99" s="12">
        <v>0</v>
      </c>
      <c r="K99" s="12">
        <v>0</v>
      </c>
      <c r="L99" s="12">
        <v>0</v>
      </c>
      <c r="M99" s="12">
        <v>0</v>
      </c>
      <c r="N99" s="12">
        <v>0</v>
      </c>
      <c r="O99" s="12">
        <v>0</v>
      </c>
      <c r="P99" s="12">
        <v>0</v>
      </c>
      <c r="Q99" s="9">
        <f t="shared" si="18"/>
        <v>16170890</v>
      </c>
      <c r="R99" s="8">
        <f t="shared" si="19"/>
        <v>0</v>
      </c>
      <c r="S99" s="112"/>
      <c r="T99" s="112"/>
    </row>
    <row r="100" spans="1:20" ht="60.75" hidden="1" customHeight="1" thickBot="1" x14ac:dyDescent="0.3">
      <c r="A100" s="3" t="s">
        <v>163</v>
      </c>
      <c r="B100" s="2" t="s">
        <v>164</v>
      </c>
      <c r="C100" s="2" t="s">
        <v>5</v>
      </c>
      <c r="D100" s="97">
        <f>E100+F100+G100+H100+I100+J100+K100+L100+M100+N100+O100+P100</f>
        <v>1216663</v>
      </c>
      <c r="E100" s="47">
        <v>1216663</v>
      </c>
      <c r="F100" s="7">
        <v>0</v>
      </c>
      <c r="G100" s="7">
        <v>0</v>
      </c>
      <c r="H100" s="7">
        <v>0</v>
      </c>
      <c r="I100" s="7">
        <v>0</v>
      </c>
      <c r="J100" s="7">
        <v>0</v>
      </c>
      <c r="K100" s="7">
        <v>0</v>
      </c>
      <c r="L100" s="7">
        <v>0</v>
      </c>
      <c r="M100" s="7">
        <v>0</v>
      </c>
      <c r="N100" s="7">
        <v>0</v>
      </c>
      <c r="O100" s="7">
        <v>0</v>
      </c>
      <c r="P100" s="7">
        <v>0</v>
      </c>
      <c r="Q100" s="9">
        <f t="shared" si="18"/>
        <v>1216663</v>
      </c>
      <c r="R100" s="8">
        <f t="shared" si="19"/>
        <v>0</v>
      </c>
      <c r="S100" s="112"/>
      <c r="T100" s="112"/>
    </row>
    <row r="101" spans="1:20" ht="16.5" thickBot="1" x14ac:dyDescent="0.3">
      <c r="A101" s="3">
        <v>7</v>
      </c>
      <c r="B101" s="18" t="s">
        <v>165</v>
      </c>
      <c r="C101" s="38" t="s">
        <v>4</v>
      </c>
      <c r="D101" s="64">
        <f>D102+D103</f>
        <v>3059181879</v>
      </c>
      <c r="E101" s="64">
        <f t="shared" ref="E101:P101" si="31">E102+E103</f>
        <v>254931823</v>
      </c>
      <c r="F101" s="64">
        <f t="shared" si="31"/>
        <v>254931823</v>
      </c>
      <c r="G101" s="64">
        <f t="shared" si="31"/>
        <v>254931823</v>
      </c>
      <c r="H101" s="64">
        <f t="shared" si="31"/>
        <v>254931823</v>
      </c>
      <c r="I101" s="64">
        <f t="shared" si="31"/>
        <v>254931823</v>
      </c>
      <c r="J101" s="64">
        <f t="shared" si="31"/>
        <v>254931823</v>
      </c>
      <c r="K101" s="64">
        <f t="shared" si="31"/>
        <v>254931823</v>
      </c>
      <c r="L101" s="64">
        <f t="shared" si="31"/>
        <v>254931823</v>
      </c>
      <c r="M101" s="64">
        <f t="shared" si="31"/>
        <v>254931823</v>
      </c>
      <c r="N101" s="64">
        <f t="shared" si="31"/>
        <v>254931823</v>
      </c>
      <c r="O101" s="64">
        <f t="shared" si="31"/>
        <v>254931823</v>
      </c>
      <c r="P101" s="64">
        <f t="shared" si="31"/>
        <v>254931826</v>
      </c>
      <c r="Q101" s="9">
        <f t="shared" si="18"/>
        <v>3059181879</v>
      </c>
      <c r="R101" s="8">
        <f t="shared" si="19"/>
        <v>0</v>
      </c>
      <c r="S101" s="112"/>
      <c r="T101" s="112"/>
    </row>
    <row r="102" spans="1:20" ht="30.75" hidden="1" customHeight="1" x14ac:dyDescent="0.25">
      <c r="A102" s="3">
        <v>7.1</v>
      </c>
      <c r="B102" s="2" t="s">
        <v>166</v>
      </c>
      <c r="C102" s="2" t="s">
        <v>5</v>
      </c>
      <c r="D102" s="84">
        <f>E102+F102+G102+H102+I102+J102+K102+L102+M102+N102+O102+P102</f>
        <v>3027999519</v>
      </c>
      <c r="E102" s="84">
        <v>252333293</v>
      </c>
      <c r="F102" s="84">
        <v>252333293</v>
      </c>
      <c r="G102" s="84">
        <v>252333293</v>
      </c>
      <c r="H102" s="84">
        <v>252333293</v>
      </c>
      <c r="I102" s="84">
        <v>252333293</v>
      </c>
      <c r="J102" s="84">
        <v>252333293</v>
      </c>
      <c r="K102" s="84">
        <v>252333293</v>
      </c>
      <c r="L102" s="84">
        <v>252333293</v>
      </c>
      <c r="M102" s="84">
        <v>252333293</v>
      </c>
      <c r="N102" s="84">
        <v>252333293</v>
      </c>
      <c r="O102" s="84">
        <v>252333293</v>
      </c>
      <c r="P102" s="84">
        <v>252333296</v>
      </c>
      <c r="Q102" s="9">
        <f t="shared" si="18"/>
        <v>3027999519</v>
      </c>
      <c r="R102" s="8">
        <f t="shared" si="19"/>
        <v>0</v>
      </c>
      <c r="S102" s="112"/>
      <c r="T102" s="112"/>
    </row>
    <row r="103" spans="1:20" ht="30.75" hidden="1" customHeight="1" x14ac:dyDescent="0.25">
      <c r="A103" s="3">
        <v>7.2</v>
      </c>
      <c r="B103" s="2" t="s">
        <v>167</v>
      </c>
      <c r="C103" s="2" t="s">
        <v>5</v>
      </c>
      <c r="D103" s="54">
        <f>E103+F103+G103+H103+I103+J103+K103+L103+M103+N103+O103+P103</f>
        <v>31182360</v>
      </c>
      <c r="E103" s="54">
        <v>2598530</v>
      </c>
      <c r="F103" s="54">
        <v>2598530</v>
      </c>
      <c r="G103" s="54">
        <v>2598530</v>
      </c>
      <c r="H103" s="54">
        <v>2598530</v>
      </c>
      <c r="I103" s="54">
        <v>2598530</v>
      </c>
      <c r="J103" s="54">
        <v>2598530</v>
      </c>
      <c r="K103" s="54">
        <v>2598530</v>
      </c>
      <c r="L103" s="54">
        <v>2598530</v>
      </c>
      <c r="M103" s="54">
        <v>2598530</v>
      </c>
      <c r="N103" s="54">
        <v>2598530</v>
      </c>
      <c r="O103" s="54">
        <v>2598530</v>
      </c>
      <c r="P103" s="54">
        <v>2598530</v>
      </c>
      <c r="Q103" s="9">
        <f t="shared" si="18"/>
        <v>31182360</v>
      </c>
      <c r="R103" s="8">
        <f t="shared" si="19"/>
        <v>0</v>
      </c>
      <c r="S103" s="112"/>
      <c r="T103" s="112"/>
    </row>
    <row r="104" spans="1:20" ht="45.75" hidden="1" customHeight="1" thickBot="1" x14ac:dyDescent="0.3">
      <c r="A104" s="3">
        <v>7.3</v>
      </c>
      <c r="B104" s="2" t="s">
        <v>168</v>
      </c>
      <c r="C104" s="2" t="s">
        <v>5</v>
      </c>
      <c r="D104" s="54">
        <f>E104+F104+G104+H104+I104+J104+K104+L104+M104+N104+O104+P104</f>
        <v>0</v>
      </c>
      <c r="E104" s="54">
        <v>0</v>
      </c>
      <c r="F104" s="54">
        <v>0</v>
      </c>
      <c r="G104" s="54">
        <v>0</v>
      </c>
      <c r="H104" s="54">
        <v>0</v>
      </c>
      <c r="I104" s="54">
        <v>0</v>
      </c>
      <c r="J104" s="54">
        <v>0</v>
      </c>
      <c r="K104" s="54">
        <v>0</v>
      </c>
      <c r="L104" s="54">
        <v>0</v>
      </c>
      <c r="M104" s="54">
        <v>0</v>
      </c>
      <c r="N104" s="54">
        <v>0</v>
      </c>
      <c r="O104" s="54">
        <v>0</v>
      </c>
      <c r="P104" s="54">
        <v>0</v>
      </c>
      <c r="Q104" s="9">
        <f t="shared" si="18"/>
        <v>0</v>
      </c>
      <c r="R104" s="8">
        <f t="shared" si="19"/>
        <v>0</v>
      </c>
      <c r="S104" s="112"/>
      <c r="T104" s="112"/>
    </row>
    <row r="105" spans="1:20" ht="15.75" x14ac:dyDescent="0.25">
      <c r="A105" s="3">
        <v>8</v>
      </c>
      <c r="B105" s="18" t="s">
        <v>169</v>
      </c>
      <c r="C105" s="38" t="s">
        <v>4</v>
      </c>
      <c r="D105" s="64">
        <f>D107+D108+D109+D110+D111+D112+D113+D115+D116+D118+D119+D120+D123+D124+D126+D128+D129+D130+D131+D133+D134+D135+D136+D137+D138+D139+D141+D143+D144+D146+D147+D148+D149+D152+D153+D154+D155+D156+D157+D158+D159+D160+D161+D162+D163+D164+D165+D166+D167+D168+D170+D173+D175+D176</f>
        <v>25495134018</v>
      </c>
      <c r="E105" s="64">
        <f t="shared" ref="E105:P105" si="32">E107+E108+E109+E110+E111+E112+E113+E115+E116+E118+E119+E120+E123+E124+E126+E128+E129+E130+E131+E133+E134+E135+E136+E137+E138+E139+E141+E143+E144+E146+E147+E148+E149+E152+E153+E154+E155+E156+E157+E158+E159+E160+E161+E162+E163+E164+E165+E166+E167+E168+E170+E173+E175+E176</f>
        <v>2298343592.6666675</v>
      </c>
      <c r="F105" s="64">
        <f t="shared" si="32"/>
        <v>2138761480.6666665</v>
      </c>
      <c r="G105" s="64">
        <f t="shared" si="32"/>
        <v>2360271281.666667</v>
      </c>
      <c r="H105" s="64">
        <f t="shared" si="32"/>
        <v>1975955729.6666665</v>
      </c>
      <c r="I105" s="64">
        <f t="shared" si="32"/>
        <v>2146323218.6666665</v>
      </c>
      <c r="J105" s="64">
        <f t="shared" si="32"/>
        <v>2249770891.6666675</v>
      </c>
      <c r="K105" s="64">
        <f t="shared" si="32"/>
        <v>2183626141.6666665</v>
      </c>
      <c r="L105" s="64">
        <f t="shared" si="32"/>
        <v>1840847323.6666665</v>
      </c>
      <c r="M105" s="64">
        <f t="shared" si="32"/>
        <v>2013101979.6666665</v>
      </c>
      <c r="N105" s="64">
        <f t="shared" si="32"/>
        <v>2113667423.6666665</v>
      </c>
      <c r="O105" s="64">
        <f t="shared" si="32"/>
        <v>1924010930.6666665</v>
      </c>
      <c r="P105" s="64">
        <f t="shared" si="32"/>
        <v>2250454023.6666675</v>
      </c>
      <c r="Q105" s="9">
        <f t="shared" si="18"/>
        <v>25495134018.000008</v>
      </c>
      <c r="R105" s="8">
        <f t="shared" si="19"/>
        <v>0</v>
      </c>
      <c r="S105" s="112"/>
      <c r="T105" s="112"/>
    </row>
    <row r="106" spans="1:20" x14ac:dyDescent="0.25">
      <c r="A106" s="3">
        <v>8.1</v>
      </c>
      <c r="B106" s="2" t="s">
        <v>170</v>
      </c>
      <c r="C106" s="2" t="s">
        <v>4</v>
      </c>
      <c r="D106" s="54">
        <f>SUM(D107:D113)</f>
        <v>9596416923</v>
      </c>
      <c r="E106" s="54">
        <f t="shared" ref="E106:P106" si="33">SUM(E107:E113)</f>
        <v>766668781</v>
      </c>
      <c r="F106" s="54">
        <f t="shared" si="33"/>
        <v>827442589</v>
      </c>
      <c r="G106" s="54">
        <f t="shared" si="33"/>
        <v>948289404</v>
      </c>
      <c r="H106" s="54">
        <f t="shared" si="33"/>
        <v>735897207</v>
      </c>
      <c r="I106" s="54">
        <f t="shared" si="33"/>
        <v>669791318</v>
      </c>
      <c r="J106" s="54">
        <f t="shared" si="33"/>
        <v>990189760</v>
      </c>
      <c r="K106" s="54">
        <f t="shared" si="33"/>
        <v>644843925</v>
      </c>
      <c r="L106" s="54">
        <f t="shared" si="33"/>
        <v>958978450</v>
      </c>
      <c r="M106" s="54">
        <f t="shared" si="33"/>
        <v>729240835</v>
      </c>
      <c r="N106" s="54">
        <f t="shared" si="33"/>
        <v>844534646</v>
      </c>
      <c r="O106" s="54">
        <f t="shared" si="33"/>
        <v>767298823</v>
      </c>
      <c r="P106" s="54">
        <f t="shared" si="33"/>
        <v>713241185</v>
      </c>
      <c r="Q106" s="9">
        <f t="shared" si="18"/>
        <v>9596416923</v>
      </c>
      <c r="R106" s="8">
        <f t="shared" si="19"/>
        <v>0</v>
      </c>
      <c r="S106" s="112"/>
      <c r="T106" s="112"/>
    </row>
    <row r="107" spans="1:20" x14ac:dyDescent="0.25">
      <c r="A107" s="3" t="s">
        <v>171</v>
      </c>
      <c r="B107" s="2" t="s">
        <v>172</v>
      </c>
      <c r="C107" s="2" t="s">
        <v>5</v>
      </c>
      <c r="D107" s="102">
        <f t="shared" ref="D107:D113" si="34">E107+F107+G107+H107+I107+J107+K107+L107+M107+N107+O107+P107</f>
        <v>7321081888</v>
      </c>
      <c r="E107" s="65">
        <v>595416888</v>
      </c>
      <c r="F107" s="85">
        <v>682042580</v>
      </c>
      <c r="G107" s="85">
        <v>800692839</v>
      </c>
      <c r="H107" s="85">
        <v>544487929</v>
      </c>
      <c r="I107" s="85">
        <v>534500409</v>
      </c>
      <c r="J107" s="85">
        <v>566361385</v>
      </c>
      <c r="K107" s="85">
        <v>499591026</v>
      </c>
      <c r="L107" s="85">
        <v>822343164</v>
      </c>
      <c r="M107" s="85">
        <v>590325378</v>
      </c>
      <c r="N107" s="85">
        <v>530486663</v>
      </c>
      <c r="O107" s="85">
        <v>578134773</v>
      </c>
      <c r="P107" s="85">
        <v>576698854</v>
      </c>
      <c r="Q107" s="9">
        <f t="shared" si="18"/>
        <v>7321081888</v>
      </c>
      <c r="R107" s="8">
        <f t="shared" si="19"/>
        <v>0</v>
      </c>
      <c r="S107" s="113">
        <v>7370777723</v>
      </c>
      <c r="T107" s="113">
        <v>7517000000</v>
      </c>
    </row>
    <row r="108" spans="1:20" x14ac:dyDescent="0.25">
      <c r="A108" s="3" t="s">
        <v>173</v>
      </c>
      <c r="B108" s="2" t="s">
        <v>174</v>
      </c>
      <c r="C108" s="2" t="s">
        <v>5</v>
      </c>
      <c r="D108" s="102">
        <f t="shared" si="34"/>
        <v>736597024</v>
      </c>
      <c r="E108" s="65">
        <v>60353991</v>
      </c>
      <c r="F108" s="85">
        <v>66356026</v>
      </c>
      <c r="G108" s="85">
        <v>62678497</v>
      </c>
      <c r="H108" s="85">
        <v>59350304</v>
      </c>
      <c r="I108" s="85">
        <v>59537105</v>
      </c>
      <c r="J108" s="85">
        <v>58698818</v>
      </c>
      <c r="K108" s="85">
        <v>64509739</v>
      </c>
      <c r="L108" s="85">
        <v>61120301</v>
      </c>
      <c r="M108" s="85">
        <v>61153373</v>
      </c>
      <c r="N108" s="85">
        <v>63575314</v>
      </c>
      <c r="O108" s="85">
        <v>61139359</v>
      </c>
      <c r="P108" s="85">
        <v>58124197</v>
      </c>
      <c r="Q108" s="9">
        <f t="shared" si="18"/>
        <v>736597024</v>
      </c>
      <c r="R108" s="8">
        <f t="shared" si="19"/>
        <v>0</v>
      </c>
      <c r="S108" s="113">
        <v>741679732</v>
      </c>
      <c r="T108" s="113">
        <v>753000000</v>
      </c>
    </row>
    <row r="109" spans="1:20" ht="30" x14ac:dyDescent="0.25">
      <c r="A109" s="3" t="s">
        <v>175</v>
      </c>
      <c r="B109" s="2" t="s">
        <v>176</v>
      </c>
      <c r="C109" s="2" t="s">
        <v>5</v>
      </c>
      <c r="D109" s="102">
        <f t="shared" si="34"/>
        <v>227451286</v>
      </c>
      <c r="E109" s="65">
        <v>16514184</v>
      </c>
      <c r="F109" s="85">
        <v>20723008</v>
      </c>
      <c r="G109" s="85">
        <v>26597093</v>
      </c>
      <c r="H109" s="85">
        <v>14767971</v>
      </c>
      <c r="I109" s="85">
        <v>17098911</v>
      </c>
      <c r="J109" s="85">
        <v>12185159</v>
      </c>
      <c r="K109" s="85">
        <v>18209362</v>
      </c>
      <c r="L109" s="85">
        <v>17194009</v>
      </c>
      <c r="M109" s="85">
        <v>19441108</v>
      </c>
      <c r="N109" s="85">
        <v>20344418</v>
      </c>
      <c r="O109" s="85">
        <v>27091154</v>
      </c>
      <c r="P109" s="85">
        <v>17284909</v>
      </c>
      <c r="Q109" s="9">
        <f t="shared" si="18"/>
        <v>227451286</v>
      </c>
      <c r="R109" s="8">
        <f t="shared" si="19"/>
        <v>0</v>
      </c>
      <c r="S109" s="113">
        <v>259850000</v>
      </c>
      <c r="T109" s="113">
        <v>246000000</v>
      </c>
    </row>
    <row r="110" spans="1:20" ht="30" x14ac:dyDescent="0.25">
      <c r="A110" s="3" t="s">
        <v>177</v>
      </c>
      <c r="B110" s="2" t="s">
        <v>178</v>
      </c>
      <c r="C110" s="2" t="s">
        <v>5</v>
      </c>
      <c r="D110" s="102">
        <f t="shared" si="34"/>
        <v>28286725</v>
      </c>
      <c r="E110" s="65">
        <v>2357228</v>
      </c>
      <c r="F110" s="85">
        <v>2357227</v>
      </c>
      <c r="G110" s="85">
        <v>2357227</v>
      </c>
      <c r="H110" s="85">
        <v>2357227</v>
      </c>
      <c r="I110" s="85">
        <v>2357227</v>
      </c>
      <c r="J110" s="85">
        <v>2357227</v>
      </c>
      <c r="K110" s="85">
        <v>2357227</v>
      </c>
      <c r="L110" s="85">
        <v>2357227</v>
      </c>
      <c r="M110" s="85">
        <v>2357227</v>
      </c>
      <c r="N110" s="85">
        <v>2357227</v>
      </c>
      <c r="O110" s="85">
        <v>2357227</v>
      </c>
      <c r="P110" s="85">
        <v>2357227</v>
      </c>
      <c r="Q110" s="9">
        <f t="shared" si="18"/>
        <v>28286725</v>
      </c>
      <c r="R110" s="8">
        <f t="shared" si="19"/>
        <v>0</v>
      </c>
      <c r="S110" s="113">
        <v>29588658</v>
      </c>
      <c r="T110" s="113">
        <v>104000000</v>
      </c>
    </row>
    <row r="111" spans="1:20" x14ac:dyDescent="0.25">
      <c r="A111" s="3" t="s">
        <v>179</v>
      </c>
      <c r="B111" s="2" t="s">
        <v>180</v>
      </c>
      <c r="C111" s="2" t="s">
        <v>5</v>
      </c>
      <c r="D111" s="102">
        <f t="shared" si="34"/>
        <v>840000000</v>
      </c>
      <c r="E111" s="65">
        <v>55109824</v>
      </c>
      <c r="F111" s="85">
        <v>19047082</v>
      </c>
      <c r="G111" s="85">
        <v>19047082</v>
      </c>
      <c r="H111" s="85">
        <v>78017110</v>
      </c>
      <c r="I111" s="85">
        <v>19380999</v>
      </c>
      <c r="J111" s="85">
        <v>313670504</v>
      </c>
      <c r="K111" s="85">
        <v>23259904</v>
      </c>
      <c r="L111" s="85">
        <v>19047082</v>
      </c>
      <c r="M111" s="85">
        <v>19047082</v>
      </c>
      <c r="N111" s="85">
        <v>190854357</v>
      </c>
      <c r="O111" s="85">
        <v>61659643</v>
      </c>
      <c r="P111" s="85">
        <v>21859331</v>
      </c>
      <c r="Q111" s="9">
        <f t="shared" si="18"/>
        <v>840000000</v>
      </c>
      <c r="R111" s="8">
        <f t="shared" si="19"/>
        <v>0</v>
      </c>
      <c r="S111" s="112"/>
      <c r="T111" s="113">
        <v>826000000</v>
      </c>
    </row>
    <row r="112" spans="1:20" x14ac:dyDescent="0.25">
      <c r="A112" s="3" t="s">
        <v>181</v>
      </c>
      <c r="B112" s="2" t="s">
        <v>182</v>
      </c>
      <c r="C112" s="2" t="s">
        <v>5</v>
      </c>
      <c r="D112" s="102">
        <f t="shared" si="34"/>
        <v>113000000</v>
      </c>
      <c r="E112" s="65">
        <v>9416666</v>
      </c>
      <c r="F112" s="85">
        <v>9416666</v>
      </c>
      <c r="G112" s="85">
        <v>9416666</v>
      </c>
      <c r="H112" s="85">
        <v>9416666</v>
      </c>
      <c r="I112" s="85">
        <v>9416667</v>
      </c>
      <c r="J112" s="85">
        <v>9416667</v>
      </c>
      <c r="K112" s="85">
        <v>9416667</v>
      </c>
      <c r="L112" s="85">
        <v>9416667</v>
      </c>
      <c r="M112" s="85">
        <v>9416667</v>
      </c>
      <c r="N112" s="85">
        <v>9416667</v>
      </c>
      <c r="O112" s="85">
        <v>9416667</v>
      </c>
      <c r="P112" s="85">
        <v>9416667</v>
      </c>
      <c r="Q112" s="9">
        <f t="shared" si="18"/>
        <v>113000000</v>
      </c>
      <c r="R112" s="8">
        <f t="shared" si="19"/>
        <v>0</v>
      </c>
      <c r="S112" s="112"/>
      <c r="T112" s="112"/>
    </row>
    <row r="113" spans="1:20" x14ac:dyDescent="0.25">
      <c r="A113" s="3" t="s">
        <v>183</v>
      </c>
      <c r="B113" s="2" t="s">
        <v>184</v>
      </c>
      <c r="C113" s="2" t="s">
        <v>5</v>
      </c>
      <c r="D113" s="102">
        <f t="shared" si="34"/>
        <v>330000000</v>
      </c>
      <c r="E113" s="66">
        <v>27500000</v>
      </c>
      <c r="F113" s="86">
        <v>27500000</v>
      </c>
      <c r="G113" s="86">
        <v>27500000</v>
      </c>
      <c r="H113" s="86">
        <v>27500000</v>
      </c>
      <c r="I113" s="86">
        <v>27500000</v>
      </c>
      <c r="J113" s="86">
        <v>27500000</v>
      </c>
      <c r="K113" s="86">
        <v>27500000</v>
      </c>
      <c r="L113" s="86">
        <v>27500000</v>
      </c>
      <c r="M113" s="86">
        <v>27500000</v>
      </c>
      <c r="N113" s="86">
        <v>27500000</v>
      </c>
      <c r="O113" s="86">
        <v>27500000</v>
      </c>
      <c r="P113" s="86">
        <v>27500000</v>
      </c>
      <c r="Q113" s="9">
        <f t="shared" si="18"/>
        <v>330000000</v>
      </c>
      <c r="R113" s="8">
        <f t="shared" si="19"/>
        <v>0</v>
      </c>
      <c r="S113" s="112"/>
      <c r="T113" s="113">
        <v>321000000</v>
      </c>
    </row>
    <row r="114" spans="1:20" x14ac:dyDescent="0.25">
      <c r="A114" s="3">
        <v>8.1999999999999993</v>
      </c>
      <c r="B114" s="2" t="s">
        <v>185</v>
      </c>
      <c r="C114" s="2" t="s">
        <v>4</v>
      </c>
      <c r="D114" s="67">
        <f>+D115+D116+D117+D120+D121+D127+D130+D131</f>
        <v>10741171471</v>
      </c>
      <c r="E114" s="67">
        <f t="shared" ref="E114:P114" si="35">+E115+E116+E117+E120+E121+E127+E130+E131</f>
        <v>1101879343</v>
      </c>
      <c r="F114" s="67">
        <f t="shared" si="35"/>
        <v>881523423</v>
      </c>
      <c r="G114" s="67">
        <f t="shared" si="35"/>
        <v>982186409</v>
      </c>
      <c r="H114" s="67">
        <f t="shared" si="35"/>
        <v>810263054</v>
      </c>
      <c r="I114" s="67">
        <f t="shared" si="35"/>
        <v>1046736432</v>
      </c>
      <c r="J114" s="67">
        <f t="shared" si="35"/>
        <v>829785663</v>
      </c>
      <c r="K114" s="67">
        <f t="shared" si="35"/>
        <v>1108986748</v>
      </c>
      <c r="L114" s="67">
        <f t="shared" si="35"/>
        <v>452073405</v>
      </c>
      <c r="M114" s="67">
        <f t="shared" si="35"/>
        <v>854065676</v>
      </c>
      <c r="N114" s="67">
        <f t="shared" si="35"/>
        <v>839337309</v>
      </c>
      <c r="O114" s="67">
        <f t="shared" si="35"/>
        <v>726916639</v>
      </c>
      <c r="P114" s="67">
        <f t="shared" si="35"/>
        <v>1107417370</v>
      </c>
      <c r="Q114" s="9">
        <f t="shared" si="18"/>
        <v>10741171471</v>
      </c>
      <c r="R114" s="8">
        <f t="shared" si="19"/>
        <v>0</v>
      </c>
      <c r="S114" s="112"/>
      <c r="T114" s="112"/>
    </row>
    <row r="115" spans="1:20" ht="30" x14ac:dyDescent="0.25">
      <c r="A115" s="3" t="s">
        <v>186</v>
      </c>
      <c r="B115" s="2" t="s">
        <v>187</v>
      </c>
      <c r="C115" s="2" t="s">
        <v>5</v>
      </c>
      <c r="D115" s="102">
        <f>E115+F115+G115+H115+I115+J115+K115+L115+M115+N115+O115+P115</f>
        <v>5501204639</v>
      </c>
      <c r="E115" s="65">
        <v>613384317</v>
      </c>
      <c r="F115" s="85">
        <v>436245527</v>
      </c>
      <c r="G115" s="85">
        <v>531966489</v>
      </c>
      <c r="H115" s="85">
        <v>363079507</v>
      </c>
      <c r="I115" s="85">
        <v>596880704</v>
      </c>
      <c r="J115" s="85">
        <v>379583121</v>
      </c>
      <c r="K115" s="85">
        <v>660144557</v>
      </c>
      <c r="L115" s="85">
        <v>5501204</v>
      </c>
      <c r="M115" s="85">
        <v>385084324</v>
      </c>
      <c r="N115" s="85">
        <v>379583121</v>
      </c>
      <c r="O115" s="85">
        <v>379583121</v>
      </c>
      <c r="P115" s="85">
        <v>770168647</v>
      </c>
      <c r="Q115" s="9">
        <f t="shared" si="18"/>
        <v>5501204639</v>
      </c>
      <c r="R115" s="8">
        <f t="shared" si="19"/>
        <v>0</v>
      </c>
      <c r="S115" s="113">
        <v>5495238020</v>
      </c>
      <c r="T115" s="112"/>
    </row>
    <row r="116" spans="1:20" ht="30" x14ac:dyDescent="0.25">
      <c r="A116" s="3" t="s">
        <v>188</v>
      </c>
      <c r="B116" s="2" t="s">
        <v>189</v>
      </c>
      <c r="C116" s="2" t="s">
        <v>5</v>
      </c>
      <c r="D116" s="102">
        <f>E116+F116+G116+H116+I116+J116+K116+L116+M116+N116+O116+P116</f>
        <v>1453399312</v>
      </c>
      <c r="E116" s="66">
        <v>142374811</v>
      </c>
      <c r="F116" s="86">
        <v>104152477</v>
      </c>
      <c r="G116" s="86">
        <v>109588730</v>
      </c>
      <c r="H116" s="86">
        <v>106977444</v>
      </c>
      <c r="I116" s="86">
        <v>109416707</v>
      </c>
      <c r="J116" s="86">
        <v>110185311</v>
      </c>
      <c r="K116" s="86">
        <v>107574048</v>
      </c>
      <c r="L116" s="86">
        <v>106242242</v>
      </c>
      <c r="M116" s="86">
        <v>127713209</v>
      </c>
      <c r="N116" s="86">
        <v>119736949</v>
      </c>
      <c r="O116" s="86">
        <v>158747803</v>
      </c>
      <c r="P116" s="86">
        <v>150689581</v>
      </c>
      <c r="Q116" s="9">
        <f t="shared" si="18"/>
        <v>1453399312</v>
      </c>
      <c r="R116" s="8">
        <f t="shared" si="19"/>
        <v>0</v>
      </c>
      <c r="S116" s="113">
        <v>1574468443</v>
      </c>
      <c r="T116" s="112"/>
    </row>
    <row r="117" spans="1:20" ht="30" x14ac:dyDescent="0.25">
      <c r="A117" s="3" t="s">
        <v>190</v>
      </c>
      <c r="B117" s="2" t="s">
        <v>191</v>
      </c>
      <c r="C117" s="2" t="s">
        <v>4</v>
      </c>
      <c r="D117" s="99">
        <f>SUM(D118:D119)</f>
        <v>1386952361</v>
      </c>
      <c r="E117" s="59">
        <f t="shared" ref="E117:P117" si="36">SUM(E118:E119)</f>
        <v>138695235</v>
      </c>
      <c r="F117" s="59">
        <f t="shared" si="36"/>
        <v>138695235</v>
      </c>
      <c r="G117" s="59">
        <f t="shared" si="36"/>
        <v>138695235</v>
      </c>
      <c r="H117" s="59">
        <f t="shared" si="36"/>
        <v>138695235</v>
      </c>
      <c r="I117" s="59">
        <f t="shared" si="36"/>
        <v>138695235</v>
      </c>
      <c r="J117" s="59">
        <f t="shared" si="36"/>
        <v>138695235</v>
      </c>
      <c r="K117" s="59">
        <f t="shared" si="36"/>
        <v>138695235</v>
      </c>
      <c r="L117" s="59">
        <f t="shared" si="36"/>
        <v>138695235</v>
      </c>
      <c r="M117" s="59">
        <f t="shared" si="36"/>
        <v>138695235</v>
      </c>
      <c r="N117" s="59">
        <f t="shared" si="36"/>
        <v>138695246</v>
      </c>
      <c r="O117" s="59">
        <f t="shared" si="36"/>
        <v>0</v>
      </c>
      <c r="P117" s="59">
        <f t="shared" si="36"/>
        <v>0</v>
      </c>
      <c r="Q117" s="9">
        <f t="shared" si="18"/>
        <v>1386952361</v>
      </c>
      <c r="R117" s="8">
        <f t="shared" si="19"/>
        <v>0</v>
      </c>
      <c r="S117" s="114">
        <v>1374743125</v>
      </c>
      <c r="T117" s="112"/>
    </row>
    <row r="118" spans="1:20" ht="30" x14ac:dyDescent="0.25">
      <c r="A118" s="3" t="s">
        <v>192</v>
      </c>
      <c r="B118" s="2" t="s">
        <v>193</v>
      </c>
      <c r="C118" s="2" t="s">
        <v>5</v>
      </c>
      <c r="D118" s="102">
        <f>E118+F118+G118+H118+I118+J118+K118+L118+M118+N118+O118+P118</f>
        <v>1218853735</v>
      </c>
      <c r="E118" s="65">
        <v>121885373</v>
      </c>
      <c r="F118" s="85">
        <v>121885373</v>
      </c>
      <c r="G118" s="85">
        <v>121885373</v>
      </c>
      <c r="H118" s="85">
        <v>121885373</v>
      </c>
      <c r="I118" s="85">
        <v>121885373</v>
      </c>
      <c r="J118" s="85">
        <v>121885373</v>
      </c>
      <c r="K118" s="85">
        <v>121885373</v>
      </c>
      <c r="L118" s="85">
        <v>121885373</v>
      </c>
      <c r="M118" s="85">
        <v>121885373</v>
      </c>
      <c r="N118" s="85">
        <v>121885378</v>
      </c>
      <c r="O118" s="85"/>
      <c r="P118" s="85"/>
      <c r="Q118" s="9">
        <f t="shared" si="18"/>
        <v>1218853735</v>
      </c>
      <c r="R118" s="8">
        <f t="shared" si="19"/>
        <v>0</v>
      </c>
      <c r="S118" s="113"/>
      <c r="T118" s="112"/>
    </row>
    <row r="119" spans="1:20" ht="30" x14ac:dyDescent="0.25">
      <c r="A119" s="3" t="s">
        <v>194</v>
      </c>
      <c r="B119" s="2" t="s">
        <v>195</v>
      </c>
      <c r="C119" s="2" t="s">
        <v>5</v>
      </c>
      <c r="D119" s="102">
        <f>E119+F119+G119+H119+I119+J119+K119+L119+M119+N119+O119+P119</f>
        <v>168098626</v>
      </c>
      <c r="E119" s="65">
        <v>16809862</v>
      </c>
      <c r="F119" s="85">
        <v>16809862</v>
      </c>
      <c r="G119" s="85">
        <v>16809862</v>
      </c>
      <c r="H119" s="85">
        <v>16809862</v>
      </c>
      <c r="I119" s="85">
        <v>16809862</v>
      </c>
      <c r="J119" s="85">
        <v>16809862</v>
      </c>
      <c r="K119" s="85">
        <v>16809862</v>
      </c>
      <c r="L119" s="85">
        <v>16809862</v>
      </c>
      <c r="M119" s="85">
        <v>16809862</v>
      </c>
      <c r="N119" s="85">
        <v>16809868</v>
      </c>
      <c r="O119" s="85"/>
      <c r="P119" s="85"/>
      <c r="Q119" s="9">
        <f t="shared" si="18"/>
        <v>168098626</v>
      </c>
      <c r="R119" s="8">
        <f t="shared" si="19"/>
        <v>0</v>
      </c>
      <c r="S119" s="113">
        <v>166638824</v>
      </c>
      <c r="T119" s="112"/>
    </row>
    <row r="120" spans="1:20" ht="30" x14ac:dyDescent="0.25">
      <c r="A120" s="3" t="s">
        <v>196</v>
      </c>
      <c r="B120" s="2" t="s">
        <v>197</v>
      </c>
      <c r="C120" s="2" t="s">
        <v>5</v>
      </c>
      <c r="D120" s="103">
        <f>E120+F120+G120+H120+I120+J120+K120+L120+M120+N120+O120+P120</f>
        <v>1034826474</v>
      </c>
      <c r="E120" s="65">
        <v>86235539</v>
      </c>
      <c r="F120" s="85">
        <v>86235539</v>
      </c>
      <c r="G120" s="85">
        <v>86235539</v>
      </c>
      <c r="H120" s="85">
        <v>86235539</v>
      </c>
      <c r="I120" s="85">
        <v>86235539</v>
      </c>
      <c r="J120" s="85">
        <v>86235539</v>
      </c>
      <c r="K120" s="85">
        <v>86235539</v>
      </c>
      <c r="L120" s="85">
        <v>86235539</v>
      </c>
      <c r="M120" s="85">
        <v>86235539</v>
      </c>
      <c r="N120" s="85">
        <v>86235539</v>
      </c>
      <c r="O120" s="85">
        <v>86235539</v>
      </c>
      <c r="P120" s="85">
        <v>86235545</v>
      </c>
      <c r="Q120" s="9">
        <f t="shared" si="18"/>
        <v>1034826474</v>
      </c>
      <c r="R120" s="8">
        <f t="shared" si="19"/>
        <v>0</v>
      </c>
      <c r="S120" s="113">
        <v>1023402533</v>
      </c>
      <c r="T120" s="112"/>
    </row>
    <row r="121" spans="1:20" x14ac:dyDescent="0.25">
      <c r="A121" s="3" t="s">
        <v>198</v>
      </c>
      <c r="B121" s="2" t="s">
        <v>199</v>
      </c>
      <c r="C121" s="5" t="s">
        <v>4</v>
      </c>
      <c r="D121" s="104">
        <f>+D122+D126</f>
        <v>429625589</v>
      </c>
      <c r="E121" s="57">
        <f t="shared" ref="E121:P121" si="37">+E122+E126</f>
        <v>35802132</v>
      </c>
      <c r="F121" s="57">
        <f t="shared" si="37"/>
        <v>35802132</v>
      </c>
      <c r="G121" s="57">
        <f t="shared" si="37"/>
        <v>35802132</v>
      </c>
      <c r="H121" s="57">
        <f t="shared" si="37"/>
        <v>35802132</v>
      </c>
      <c r="I121" s="57">
        <f t="shared" si="37"/>
        <v>35802132</v>
      </c>
      <c r="J121" s="57">
        <f t="shared" si="37"/>
        <v>35802132</v>
      </c>
      <c r="K121" s="57">
        <f t="shared" si="37"/>
        <v>35802132</v>
      </c>
      <c r="L121" s="57">
        <f t="shared" si="37"/>
        <v>35802132</v>
      </c>
      <c r="M121" s="57">
        <f t="shared" si="37"/>
        <v>35802132</v>
      </c>
      <c r="N121" s="57">
        <f t="shared" si="37"/>
        <v>35802132</v>
      </c>
      <c r="O121" s="57">
        <f t="shared" si="37"/>
        <v>35802131</v>
      </c>
      <c r="P121" s="57">
        <f t="shared" si="37"/>
        <v>35802138</v>
      </c>
      <c r="Q121" s="9">
        <f t="shared" si="18"/>
        <v>429625589</v>
      </c>
      <c r="R121" s="8">
        <f t="shared" si="19"/>
        <v>0</v>
      </c>
      <c r="S121" s="112"/>
      <c r="T121" s="112"/>
    </row>
    <row r="122" spans="1:20" x14ac:dyDescent="0.25">
      <c r="A122" s="3" t="s">
        <v>200</v>
      </c>
      <c r="B122" s="2" t="s">
        <v>201</v>
      </c>
      <c r="C122" s="5" t="s">
        <v>4</v>
      </c>
      <c r="D122" s="105">
        <f>SUM(D123:D125)</f>
        <v>206460710</v>
      </c>
      <c r="E122" s="68">
        <f t="shared" ref="E122:P122" si="38">SUM(E123:E125)</f>
        <v>17205059</v>
      </c>
      <c r="F122" s="68">
        <f t="shared" si="38"/>
        <v>17205059</v>
      </c>
      <c r="G122" s="68">
        <f t="shared" si="38"/>
        <v>17205059</v>
      </c>
      <c r="H122" s="68">
        <f t="shared" si="38"/>
        <v>17205059</v>
      </c>
      <c r="I122" s="68">
        <f t="shared" si="38"/>
        <v>17205059</v>
      </c>
      <c r="J122" s="68">
        <f t="shared" si="38"/>
        <v>17205059</v>
      </c>
      <c r="K122" s="68">
        <f t="shared" si="38"/>
        <v>17205059</v>
      </c>
      <c r="L122" s="68">
        <f t="shared" si="38"/>
        <v>17205059</v>
      </c>
      <c r="M122" s="68">
        <f t="shared" si="38"/>
        <v>17205059</v>
      </c>
      <c r="N122" s="68">
        <f t="shared" si="38"/>
        <v>17205059</v>
      </c>
      <c r="O122" s="68">
        <f t="shared" si="38"/>
        <v>17205058</v>
      </c>
      <c r="P122" s="68">
        <f t="shared" si="38"/>
        <v>17205062</v>
      </c>
      <c r="Q122" s="9">
        <f t="shared" si="18"/>
        <v>206460710</v>
      </c>
      <c r="R122" s="8">
        <f t="shared" si="19"/>
        <v>0</v>
      </c>
      <c r="S122" s="112"/>
      <c r="T122" s="112"/>
    </row>
    <row r="123" spans="1:20" x14ac:dyDescent="0.25">
      <c r="A123" s="3" t="s">
        <v>202</v>
      </c>
      <c r="B123" s="2" t="s">
        <v>203</v>
      </c>
      <c r="C123" s="2" t="s">
        <v>5</v>
      </c>
      <c r="D123" s="106">
        <f>E123+F123+G123+H123+I123+J123+K123+L123+M123+N123+O123+P123</f>
        <v>142990480</v>
      </c>
      <c r="E123" s="69">
        <v>11915873</v>
      </c>
      <c r="F123" s="87">
        <v>11915873</v>
      </c>
      <c r="G123" s="87">
        <v>11915873</v>
      </c>
      <c r="H123" s="87">
        <v>11915873</v>
      </c>
      <c r="I123" s="87">
        <v>11915873</v>
      </c>
      <c r="J123" s="87">
        <v>11915873</v>
      </c>
      <c r="K123" s="87">
        <v>11915873</v>
      </c>
      <c r="L123" s="87">
        <v>11915873</v>
      </c>
      <c r="M123" s="87">
        <v>11915873</v>
      </c>
      <c r="N123" s="87">
        <v>11915873</v>
      </c>
      <c r="O123" s="87">
        <v>11915873</v>
      </c>
      <c r="P123" s="87">
        <v>11915877</v>
      </c>
      <c r="Q123" s="9">
        <f t="shared" si="18"/>
        <v>142990480</v>
      </c>
      <c r="R123" s="8">
        <f t="shared" si="19"/>
        <v>0</v>
      </c>
      <c r="S123" s="112"/>
      <c r="T123" s="112"/>
    </row>
    <row r="124" spans="1:20" x14ac:dyDescent="0.25">
      <c r="A124" s="3" t="s">
        <v>204</v>
      </c>
      <c r="B124" s="2" t="s">
        <v>205</v>
      </c>
      <c r="C124" s="2" t="s">
        <v>5</v>
      </c>
      <c r="D124" s="102">
        <f>E124+F124+G124+H124+I124+J124+K124+L124+M124+N124+O124+P124</f>
        <v>63470230</v>
      </c>
      <c r="E124" s="70">
        <v>5289186</v>
      </c>
      <c r="F124" s="70">
        <v>5289186</v>
      </c>
      <c r="G124" s="70">
        <v>5289186</v>
      </c>
      <c r="H124" s="70">
        <v>5289186</v>
      </c>
      <c r="I124" s="70">
        <v>5289186</v>
      </c>
      <c r="J124" s="70">
        <v>5289186</v>
      </c>
      <c r="K124" s="70">
        <v>5289186</v>
      </c>
      <c r="L124" s="70">
        <v>5289186</v>
      </c>
      <c r="M124" s="70">
        <v>5289186</v>
      </c>
      <c r="N124" s="70">
        <v>5289186</v>
      </c>
      <c r="O124" s="70">
        <v>5289185</v>
      </c>
      <c r="P124" s="70">
        <v>5289185</v>
      </c>
      <c r="Q124" s="9">
        <f t="shared" si="18"/>
        <v>63470230</v>
      </c>
      <c r="R124" s="8">
        <f t="shared" si="19"/>
        <v>0</v>
      </c>
      <c r="S124" s="112"/>
      <c r="T124" s="112"/>
    </row>
    <row r="125" spans="1:20" x14ac:dyDescent="0.25">
      <c r="A125" s="3" t="s">
        <v>206</v>
      </c>
      <c r="B125" s="2" t="s">
        <v>207</v>
      </c>
      <c r="C125" s="2" t="s">
        <v>5</v>
      </c>
      <c r="D125" s="102">
        <f>E125+F125+G125+H125+I125+J125+K125+L125+M125+N125+O125+P125</f>
        <v>0</v>
      </c>
      <c r="E125" s="59">
        <v>0</v>
      </c>
      <c r="F125" s="59">
        <v>0</v>
      </c>
      <c r="G125" s="59">
        <v>0</v>
      </c>
      <c r="H125" s="59">
        <v>0</v>
      </c>
      <c r="I125" s="59">
        <v>0</v>
      </c>
      <c r="J125" s="59">
        <v>0</v>
      </c>
      <c r="K125" s="59">
        <v>0</v>
      </c>
      <c r="L125" s="59">
        <v>0</v>
      </c>
      <c r="M125" s="59">
        <v>0</v>
      </c>
      <c r="N125" s="59">
        <v>0</v>
      </c>
      <c r="O125" s="59">
        <v>0</v>
      </c>
      <c r="P125" s="59">
        <v>0</v>
      </c>
      <c r="Q125" s="9">
        <f t="shared" si="18"/>
        <v>0</v>
      </c>
      <c r="R125" s="8">
        <f t="shared" si="19"/>
        <v>0</v>
      </c>
      <c r="S125" s="112"/>
      <c r="T125" s="112"/>
    </row>
    <row r="126" spans="1:20" x14ac:dyDescent="0.25">
      <c r="A126" s="3" t="s">
        <v>208</v>
      </c>
      <c r="B126" s="2" t="s">
        <v>209</v>
      </c>
      <c r="C126" s="2" t="s">
        <v>5</v>
      </c>
      <c r="D126" s="102">
        <f>E126+F126+G126+H126+I126+J126+K126+L126+M126+N126+O126+P126</f>
        <v>223164879</v>
      </c>
      <c r="E126" s="71">
        <v>18597073</v>
      </c>
      <c r="F126" s="88">
        <v>18597073</v>
      </c>
      <c r="G126" s="88">
        <v>18597073</v>
      </c>
      <c r="H126" s="88">
        <v>18597073</v>
      </c>
      <c r="I126" s="88">
        <v>18597073</v>
      </c>
      <c r="J126" s="88">
        <v>18597073</v>
      </c>
      <c r="K126" s="88">
        <v>18597073</v>
      </c>
      <c r="L126" s="88">
        <v>18597073</v>
      </c>
      <c r="M126" s="88">
        <v>18597073</v>
      </c>
      <c r="N126" s="88">
        <v>18597073</v>
      </c>
      <c r="O126" s="88">
        <v>18597073</v>
      </c>
      <c r="P126" s="88">
        <v>18597076</v>
      </c>
      <c r="Q126" s="9">
        <f t="shared" si="18"/>
        <v>223164879</v>
      </c>
      <c r="R126" s="8">
        <f t="shared" si="19"/>
        <v>0</v>
      </c>
      <c r="S126" s="113">
        <v>1208104301</v>
      </c>
      <c r="T126" s="112"/>
    </row>
    <row r="127" spans="1:20" ht="30" x14ac:dyDescent="0.25">
      <c r="A127" s="3" t="s">
        <v>210</v>
      </c>
      <c r="B127" s="2" t="s">
        <v>211</v>
      </c>
      <c r="C127" s="2" t="s">
        <v>4</v>
      </c>
      <c r="D127" s="98">
        <f>SUM(D128:D129)</f>
        <v>145757910</v>
      </c>
      <c r="E127" s="72">
        <f t="shared" ref="E127:P127" si="39">SUM(E128:E129)</f>
        <v>16742357</v>
      </c>
      <c r="F127" s="72">
        <f t="shared" si="39"/>
        <v>11747561</v>
      </c>
      <c r="G127" s="72">
        <f t="shared" si="39"/>
        <v>11253332</v>
      </c>
      <c r="H127" s="72">
        <f t="shared" si="39"/>
        <v>10828245</v>
      </c>
      <c r="I127" s="72">
        <f t="shared" si="39"/>
        <v>11061163</v>
      </c>
      <c r="J127" s="72">
        <f t="shared" si="39"/>
        <v>10639373</v>
      </c>
      <c r="K127" s="72">
        <f t="shared" si="39"/>
        <v>11890285</v>
      </c>
      <c r="L127" s="72">
        <f t="shared" si="39"/>
        <v>10952101</v>
      </c>
      <c r="M127" s="72">
        <f t="shared" si="39"/>
        <v>11890285</v>
      </c>
      <c r="N127" s="72">
        <f t="shared" si="39"/>
        <v>10639373</v>
      </c>
      <c r="O127" s="72">
        <f t="shared" si="39"/>
        <v>15070209</v>
      </c>
      <c r="P127" s="72">
        <f t="shared" si="39"/>
        <v>13043626</v>
      </c>
      <c r="Q127" s="9">
        <f t="shared" si="18"/>
        <v>145757910</v>
      </c>
      <c r="R127" s="8">
        <f t="shared" si="19"/>
        <v>0</v>
      </c>
      <c r="S127" s="113">
        <v>149923114</v>
      </c>
      <c r="T127" s="112"/>
    </row>
    <row r="128" spans="1:20" x14ac:dyDescent="0.25">
      <c r="A128" s="3" t="s">
        <v>212</v>
      </c>
      <c r="B128" s="2" t="s">
        <v>213</v>
      </c>
      <c r="C128" s="2" t="s">
        <v>5</v>
      </c>
      <c r="D128" s="102">
        <f>E128+F128+G128+H128+I128+J128+K128+L128+M128+N128+O128+P128</f>
        <v>83899942</v>
      </c>
      <c r="E128" s="73">
        <v>9273282</v>
      </c>
      <c r="F128" s="89">
        <v>6535338</v>
      </c>
      <c r="G128" s="89">
        <v>6535338</v>
      </c>
      <c r="H128" s="89">
        <v>6535338</v>
      </c>
      <c r="I128" s="89">
        <v>6535338</v>
      </c>
      <c r="J128" s="89">
        <v>6535338</v>
      </c>
      <c r="K128" s="89">
        <v>6535338</v>
      </c>
      <c r="L128" s="89">
        <v>6535338</v>
      </c>
      <c r="M128" s="89">
        <v>6535338</v>
      </c>
      <c r="N128" s="89">
        <v>6535338</v>
      </c>
      <c r="O128" s="89">
        <v>9273280</v>
      </c>
      <c r="P128" s="89">
        <v>6535338</v>
      </c>
      <c r="Q128" s="9">
        <f t="shared" si="18"/>
        <v>83899942</v>
      </c>
      <c r="R128" s="8">
        <f t="shared" si="19"/>
        <v>0</v>
      </c>
      <c r="S128" s="112"/>
      <c r="T128" s="112"/>
    </row>
    <row r="129" spans="1:20" x14ac:dyDescent="0.25">
      <c r="A129" s="3" t="s">
        <v>214</v>
      </c>
      <c r="B129" s="2" t="s">
        <v>215</v>
      </c>
      <c r="C129" s="2" t="s">
        <v>5</v>
      </c>
      <c r="D129" s="102">
        <f>E129+F129+G129+H129+I129+J129+K129+L129+M129+N129+O129+P129</f>
        <v>61857968</v>
      </c>
      <c r="E129" s="73">
        <v>7469075</v>
      </c>
      <c r="F129" s="89">
        <v>5212223</v>
      </c>
      <c r="G129" s="89">
        <v>4717994</v>
      </c>
      <c r="H129" s="89">
        <v>4292907</v>
      </c>
      <c r="I129" s="89">
        <v>4525825</v>
      </c>
      <c r="J129" s="89">
        <v>4104035</v>
      </c>
      <c r="K129" s="89">
        <v>5354947</v>
      </c>
      <c r="L129" s="89">
        <v>4416763</v>
      </c>
      <c r="M129" s="89">
        <v>5354947</v>
      </c>
      <c r="N129" s="89">
        <v>4104035</v>
      </c>
      <c r="O129" s="89">
        <v>5796929</v>
      </c>
      <c r="P129" s="89">
        <v>6508288</v>
      </c>
      <c r="Q129" s="9">
        <f t="shared" si="18"/>
        <v>61857968</v>
      </c>
      <c r="R129" s="8">
        <f t="shared" si="19"/>
        <v>0</v>
      </c>
      <c r="S129" s="112"/>
      <c r="T129" s="112"/>
    </row>
    <row r="130" spans="1:20" ht="30" x14ac:dyDescent="0.25">
      <c r="A130" s="3" t="s">
        <v>216</v>
      </c>
      <c r="B130" s="2" t="s">
        <v>217</v>
      </c>
      <c r="C130" s="2" t="s">
        <v>5</v>
      </c>
      <c r="D130" s="102">
        <f>E130+F130+G130+H130+I130+J130+K130+L130+M130+N130+O130+P130</f>
        <v>171671157</v>
      </c>
      <c r="E130" s="74">
        <v>17167116</v>
      </c>
      <c r="F130" s="74">
        <v>17167116</v>
      </c>
      <c r="G130" s="74">
        <v>17167116</v>
      </c>
      <c r="H130" s="74">
        <v>17167116</v>
      </c>
      <c r="I130" s="74">
        <v>17167116</v>
      </c>
      <c r="J130" s="74">
        <v>17167116</v>
      </c>
      <c r="K130" s="74">
        <v>17167116</v>
      </c>
      <c r="L130" s="74">
        <v>17167116</v>
      </c>
      <c r="M130" s="74">
        <v>17167116</v>
      </c>
      <c r="N130" s="74">
        <v>17167113</v>
      </c>
      <c r="O130" s="74">
        <v>0</v>
      </c>
      <c r="P130" s="74">
        <v>0</v>
      </c>
      <c r="Q130" s="9">
        <f t="shared" si="18"/>
        <v>171671157</v>
      </c>
      <c r="R130" s="8">
        <f t="shared" si="19"/>
        <v>0</v>
      </c>
      <c r="S130" s="112"/>
      <c r="T130" s="112"/>
    </row>
    <row r="131" spans="1:20" ht="30" x14ac:dyDescent="0.25">
      <c r="A131" s="3" t="s">
        <v>218</v>
      </c>
      <c r="B131" s="2" t="s">
        <v>219</v>
      </c>
      <c r="C131" s="2" t="s">
        <v>5</v>
      </c>
      <c r="D131" s="102">
        <f>E131+F131+G131+H131+I131+J131+K131+L131+M131+N131+O131+P131</f>
        <v>617734029</v>
      </c>
      <c r="E131" s="74">
        <v>51477836</v>
      </c>
      <c r="F131" s="74">
        <v>51477836</v>
      </c>
      <c r="G131" s="74">
        <v>51477836</v>
      </c>
      <c r="H131" s="74">
        <v>51477836</v>
      </c>
      <c r="I131" s="74">
        <v>51477836</v>
      </c>
      <c r="J131" s="74">
        <v>51477836</v>
      </c>
      <c r="K131" s="74">
        <v>51477836</v>
      </c>
      <c r="L131" s="74">
        <v>51477836</v>
      </c>
      <c r="M131" s="74">
        <v>51477836</v>
      </c>
      <c r="N131" s="74">
        <v>51477836</v>
      </c>
      <c r="O131" s="74">
        <v>51477836</v>
      </c>
      <c r="P131" s="74">
        <v>51477833</v>
      </c>
      <c r="Q131" s="9">
        <f t="shared" si="18"/>
        <v>617734029</v>
      </c>
      <c r="R131" s="8">
        <f t="shared" si="19"/>
        <v>0</v>
      </c>
      <c r="S131" s="115">
        <v>613251670</v>
      </c>
      <c r="T131" s="112"/>
    </row>
    <row r="132" spans="1:20" ht="15.75" thickBot="1" x14ac:dyDescent="0.3">
      <c r="A132" s="3">
        <v>8.3000000000000007</v>
      </c>
      <c r="B132" s="2" t="s">
        <v>220</v>
      </c>
      <c r="C132" s="2" t="s">
        <v>4</v>
      </c>
      <c r="D132" s="67">
        <f>SUM(D133:D176)</f>
        <v>5157545624</v>
      </c>
      <c r="E132" s="67">
        <f t="shared" ref="E132:P132" si="40">SUM(E133:E176)</f>
        <v>429795468.66666657</v>
      </c>
      <c r="F132" s="67">
        <f t="shared" si="40"/>
        <v>429795468.66666657</v>
      </c>
      <c r="G132" s="67">
        <f t="shared" si="40"/>
        <v>429795468.66666657</v>
      </c>
      <c r="H132" s="67">
        <f t="shared" si="40"/>
        <v>429795468.66666657</v>
      </c>
      <c r="I132" s="67">
        <f t="shared" si="40"/>
        <v>429795468.66666657</v>
      </c>
      <c r="J132" s="67">
        <f t="shared" si="40"/>
        <v>429795468.66666657</v>
      </c>
      <c r="K132" s="67">
        <f t="shared" si="40"/>
        <v>429795468.66666657</v>
      </c>
      <c r="L132" s="67">
        <f t="shared" si="40"/>
        <v>429795468.66666657</v>
      </c>
      <c r="M132" s="67">
        <f t="shared" si="40"/>
        <v>429795468.66666657</v>
      </c>
      <c r="N132" s="67">
        <f t="shared" si="40"/>
        <v>429795468.66666657</v>
      </c>
      <c r="O132" s="67">
        <f t="shared" si="40"/>
        <v>429795468.66666657</v>
      </c>
      <c r="P132" s="67">
        <f t="shared" si="40"/>
        <v>429795468.66666657</v>
      </c>
      <c r="Q132" s="9">
        <f t="shared" ref="Q132:Q187" si="41">SUM(E132:P132)</f>
        <v>5157545624</v>
      </c>
      <c r="R132" s="8">
        <f t="shared" si="19"/>
        <v>0</v>
      </c>
      <c r="S132" s="112"/>
      <c r="T132" s="112"/>
    </row>
    <row r="133" spans="1:20" ht="15.75" hidden="1" customHeight="1" thickBot="1" x14ac:dyDescent="0.3">
      <c r="A133" s="3" t="s">
        <v>221</v>
      </c>
      <c r="B133" s="2" t="s">
        <v>222</v>
      </c>
      <c r="C133" s="2" t="s">
        <v>5</v>
      </c>
      <c r="D133" s="107">
        <v>584192976</v>
      </c>
      <c r="E133" s="75">
        <f>+D133/12</f>
        <v>48682748</v>
      </c>
      <c r="F133" s="75">
        <v>48682748</v>
      </c>
      <c r="G133" s="75">
        <v>48682748</v>
      </c>
      <c r="H133" s="75">
        <v>48682748</v>
      </c>
      <c r="I133" s="75">
        <v>48682748</v>
      </c>
      <c r="J133" s="75">
        <v>48682748</v>
      </c>
      <c r="K133" s="75">
        <v>48682748</v>
      </c>
      <c r="L133" s="75">
        <v>48682748</v>
      </c>
      <c r="M133" s="75">
        <v>48682748</v>
      </c>
      <c r="N133" s="75">
        <v>48682748</v>
      </c>
      <c r="O133" s="75">
        <v>48682748</v>
      </c>
      <c r="P133" s="90">
        <v>48682748</v>
      </c>
      <c r="Q133" s="9">
        <f t="shared" si="41"/>
        <v>584192976</v>
      </c>
      <c r="R133" s="8">
        <f t="shared" si="19"/>
        <v>0</v>
      </c>
    </row>
    <row r="134" spans="1:20" ht="15.75" hidden="1" customHeight="1" thickBot="1" x14ac:dyDescent="0.3">
      <c r="A134" s="3" t="s">
        <v>223</v>
      </c>
      <c r="B134" s="2" t="s">
        <v>224</v>
      </c>
      <c r="C134" s="2" t="s">
        <v>5</v>
      </c>
      <c r="D134" s="107">
        <v>335028000</v>
      </c>
      <c r="E134" s="75">
        <f t="shared" ref="E134:E176" si="42">+D134/12</f>
        <v>27919000</v>
      </c>
      <c r="F134" s="75">
        <v>27919000</v>
      </c>
      <c r="G134" s="75">
        <v>27919000</v>
      </c>
      <c r="H134" s="75">
        <v>27919000</v>
      </c>
      <c r="I134" s="75">
        <v>27919000</v>
      </c>
      <c r="J134" s="75">
        <v>27919000</v>
      </c>
      <c r="K134" s="75">
        <v>27919000</v>
      </c>
      <c r="L134" s="75">
        <v>27919000</v>
      </c>
      <c r="M134" s="75">
        <v>27919000</v>
      </c>
      <c r="N134" s="75">
        <v>27919000</v>
      </c>
      <c r="O134" s="75">
        <v>27919000</v>
      </c>
      <c r="P134" s="90">
        <v>27919000</v>
      </c>
      <c r="Q134" s="9">
        <f t="shared" si="41"/>
        <v>335028000</v>
      </c>
      <c r="R134" s="8">
        <f t="shared" si="19"/>
        <v>0</v>
      </c>
    </row>
    <row r="135" spans="1:20" ht="15.75" hidden="1" customHeight="1" thickBot="1" x14ac:dyDescent="0.3">
      <c r="A135" s="3" t="s">
        <v>225</v>
      </c>
      <c r="B135" s="2" t="s">
        <v>226</v>
      </c>
      <c r="C135" s="2" t="s">
        <v>5</v>
      </c>
      <c r="D135" s="107">
        <v>241800067</v>
      </c>
      <c r="E135" s="75">
        <f t="shared" si="42"/>
        <v>20150005.583333332</v>
      </c>
      <c r="F135" s="75">
        <v>20150005.583333332</v>
      </c>
      <c r="G135" s="75">
        <v>20150005.583333332</v>
      </c>
      <c r="H135" s="75">
        <v>20150005.583333332</v>
      </c>
      <c r="I135" s="75">
        <v>20150005.583333332</v>
      </c>
      <c r="J135" s="75">
        <v>20150005.583333332</v>
      </c>
      <c r="K135" s="75">
        <v>20150005.583333332</v>
      </c>
      <c r="L135" s="75">
        <v>20150005.583333332</v>
      </c>
      <c r="M135" s="75">
        <v>20150005.583333332</v>
      </c>
      <c r="N135" s="75">
        <v>20150005.583333332</v>
      </c>
      <c r="O135" s="75">
        <v>20150005.583333332</v>
      </c>
      <c r="P135" s="90">
        <v>20150005.583333332</v>
      </c>
      <c r="Q135" s="9">
        <f t="shared" si="41"/>
        <v>241800067.00000003</v>
      </c>
      <c r="R135" s="8">
        <f t="shared" ref="R135:R187" si="43">+D135-Q135</f>
        <v>0</v>
      </c>
    </row>
    <row r="136" spans="1:20" ht="15.75" hidden="1" customHeight="1" thickBot="1" x14ac:dyDescent="0.3">
      <c r="A136" s="3" t="s">
        <v>227</v>
      </c>
      <c r="B136" s="2" t="s">
        <v>228</v>
      </c>
      <c r="C136" s="2" t="s">
        <v>5</v>
      </c>
      <c r="D136" s="107">
        <v>65750000</v>
      </c>
      <c r="E136" s="75">
        <f t="shared" si="42"/>
        <v>5479166.666666667</v>
      </c>
      <c r="F136" s="75">
        <v>5479166.666666667</v>
      </c>
      <c r="G136" s="75">
        <v>5479166.666666667</v>
      </c>
      <c r="H136" s="75">
        <v>5479166.666666667</v>
      </c>
      <c r="I136" s="75">
        <v>5479166.666666667</v>
      </c>
      <c r="J136" s="75">
        <v>5479166.666666667</v>
      </c>
      <c r="K136" s="75">
        <v>5479166.666666667</v>
      </c>
      <c r="L136" s="75">
        <v>5479166.666666667</v>
      </c>
      <c r="M136" s="75">
        <v>5479166.666666667</v>
      </c>
      <c r="N136" s="75">
        <v>5479166.666666667</v>
      </c>
      <c r="O136" s="75">
        <v>5479166.666666667</v>
      </c>
      <c r="P136" s="90">
        <v>5479166.666666667</v>
      </c>
      <c r="Q136" s="9">
        <f t="shared" si="41"/>
        <v>65749999.999999993</v>
      </c>
      <c r="R136" s="8">
        <f t="shared" si="43"/>
        <v>0</v>
      </c>
    </row>
    <row r="137" spans="1:20" ht="15.75" hidden="1" customHeight="1" thickBot="1" x14ac:dyDescent="0.3">
      <c r="A137" s="3" t="s">
        <v>229</v>
      </c>
      <c r="B137" s="2" t="s">
        <v>230</v>
      </c>
      <c r="C137" s="2" t="s">
        <v>5</v>
      </c>
      <c r="D137" s="107">
        <v>6091005</v>
      </c>
      <c r="E137" s="75">
        <f t="shared" si="42"/>
        <v>507583.75</v>
      </c>
      <c r="F137" s="75">
        <v>507583.75</v>
      </c>
      <c r="G137" s="75">
        <v>507583.75</v>
      </c>
      <c r="H137" s="75">
        <v>507583.75</v>
      </c>
      <c r="I137" s="75">
        <v>507583.75</v>
      </c>
      <c r="J137" s="75">
        <v>507583.75</v>
      </c>
      <c r="K137" s="75">
        <v>507583.75</v>
      </c>
      <c r="L137" s="75">
        <v>507583.75</v>
      </c>
      <c r="M137" s="75">
        <v>507583.75</v>
      </c>
      <c r="N137" s="75">
        <v>507583.75</v>
      </c>
      <c r="O137" s="75">
        <v>507583.75</v>
      </c>
      <c r="P137" s="90">
        <v>507583.75</v>
      </c>
      <c r="Q137" s="9">
        <f t="shared" si="41"/>
        <v>6091005</v>
      </c>
      <c r="R137" s="8">
        <f t="shared" si="43"/>
        <v>0</v>
      </c>
    </row>
    <row r="138" spans="1:20" ht="15.75" hidden="1" customHeight="1" thickBot="1" x14ac:dyDescent="0.3">
      <c r="A138" s="3" t="s">
        <v>231</v>
      </c>
      <c r="B138" s="2" t="s">
        <v>232</v>
      </c>
      <c r="C138" s="2" t="s">
        <v>5</v>
      </c>
      <c r="D138" s="107">
        <v>63863166</v>
      </c>
      <c r="E138" s="75">
        <f t="shared" si="42"/>
        <v>5321930.5</v>
      </c>
      <c r="F138" s="75">
        <v>5321930.5</v>
      </c>
      <c r="G138" s="75">
        <v>5321930.5</v>
      </c>
      <c r="H138" s="75">
        <v>5321930.5</v>
      </c>
      <c r="I138" s="75">
        <v>5321930.5</v>
      </c>
      <c r="J138" s="75">
        <v>5321930.5</v>
      </c>
      <c r="K138" s="75">
        <v>5321930.5</v>
      </c>
      <c r="L138" s="75">
        <v>5321930.5</v>
      </c>
      <c r="M138" s="75">
        <v>5321930.5</v>
      </c>
      <c r="N138" s="75">
        <v>5321930.5</v>
      </c>
      <c r="O138" s="75">
        <v>5321930.5</v>
      </c>
      <c r="P138" s="90">
        <v>5321930.5</v>
      </c>
      <c r="Q138" s="9">
        <f t="shared" si="41"/>
        <v>63863166</v>
      </c>
      <c r="R138" s="8">
        <f t="shared" si="43"/>
        <v>0</v>
      </c>
    </row>
    <row r="139" spans="1:20" ht="15.75" hidden="1" customHeight="1" thickBot="1" x14ac:dyDescent="0.3">
      <c r="A139" s="3" t="s">
        <v>233</v>
      </c>
      <c r="B139" s="2" t="s">
        <v>234</v>
      </c>
      <c r="C139" s="2" t="s">
        <v>5</v>
      </c>
      <c r="D139" s="107">
        <v>94000000</v>
      </c>
      <c r="E139" s="75">
        <f t="shared" si="42"/>
        <v>7833333.333333333</v>
      </c>
      <c r="F139" s="75">
        <v>7833333.333333333</v>
      </c>
      <c r="G139" s="75">
        <v>7833333.333333333</v>
      </c>
      <c r="H139" s="75">
        <v>7833333.333333333</v>
      </c>
      <c r="I139" s="75">
        <v>7833333.333333333</v>
      </c>
      <c r="J139" s="75">
        <v>7833333.333333333</v>
      </c>
      <c r="K139" s="75">
        <v>7833333.333333333</v>
      </c>
      <c r="L139" s="75">
        <v>7833333.333333333</v>
      </c>
      <c r="M139" s="75">
        <v>7833333.333333333</v>
      </c>
      <c r="N139" s="75">
        <v>7833333.333333333</v>
      </c>
      <c r="O139" s="75">
        <v>7833333.333333333</v>
      </c>
      <c r="P139" s="90">
        <v>7833333.333333333</v>
      </c>
      <c r="Q139" s="9">
        <f t="shared" si="41"/>
        <v>93999999.999999985</v>
      </c>
      <c r="R139" s="8">
        <f t="shared" si="43"/>
        <v>0</v>
      </c>
    </row>
    <row r="140" spans="1:20" ht="15.75" hidden="1" customHeight="1" thickBot="1" x14ac:dyDescent="0.3">
      <c r="A140" s="3" t="s">
        <v>235</v>
      </c>
      <c r="B140" s="2" t="s">
        <v>236</v>
      </c>
      <c r="C140" s="2" t="s">
        <v>5</v>
      </c>
      <c r="D140" s="107">
        <v>0</v>
      </c>
      <c r="E140" s="75">
        <f t="shared" si="42"/>
        <v>0</v>
      </c>
      <c r="F140" s="75">
        <v>0</v>
      </c>
      <c r="G140" s="75">
        <v>0</v>
      </c>
      <c r="H140" s="75">
        <v>0</v>
      </c>
      <c r="I140" s="75">
        <v>0</v>
      </c>
      <c r="J140" s="75">
        <v>0</v>
      </c>
      <c r="K140" s="75">
        <v>0</v>
      </c>
      <c r="L140" s="75">
        <v>0</v>
      </c>
      <c r="M140" s="75">
        <v>0</v>
      </c>
      <c r="N140" s="75">
        <v>0</v>
      </c>
      <c r="O140" s="75">
        <v>0</v>
      </c>
      <c r="P140" s="90">
        <v>0</v>
      </c>
      <c r="Q140" s="9">
        <f t="shared" si="41"/>
        <v>0</v>
      </c>
      <c r="R140" s="8">
        <f t="shared" si="43"/>
        <v>0</v>
      </c>
    </row>
    <row r="141" spans="1:20" ht="30.75" hidden="1" customHeight="1" thickBot="1" x14ac:dyDescent="0.3">
      <c r="A141" s="3" t="s">
        <v>237</v>
      </c>
      <c r="B141" s="2" t="s">
        <v>238</v>
      </c>
      <c r="C141" s="2" t="s">
        <v>5</v>
      </c>
      <c r="D141" s="107">
        <v>67309943</v>
      </c>
      <c r="E141" s="75">
        <f t="shared" si="42"/>
        <v>5609161.916666667</v>
      </c>
      <c r="F141" s="75">
        <v>5609161.916666667</v>
      </c>
      <c r="G141" s="75">
        <v>5609161.916666667</v>
      </c>
      <c r="H141" s="75">
        <v>5609161.916666667</v>
      </c>
      <c r="I141" s="75">
        <v>5609161.916666667</v>
      </c>
      <c r="J141" s="75">
        <v>5609161.916666667</v>
      </c>
      <c r="K141" s="75">
        <v>5609161.916666667</v>
      </c>
      <c r="L141" s="75">
        <v>5609161.916666667</v>
      </c>
      <c r="M141" s="75">
        <v>5609161.916666667</v>
      </c>
      <c r="N141" s="75">
        <v>5609161.916666667</v>
      </c>
      <c r="O141" s="75">
        <v>5609161.916666667</v>
      </c>
      <c r="P141" s="90">
        <v>5609161.916666667</v>
      </c>
      <c r="Q141" s="9">
        <f t="shared" si="41"/>
        <v>67309942.999999985</v>
      </c>
      <c r="R141" s="8">
        <f t="shared" si="43"/>
        <v>0</v>
      </c>
    </row>
    <row r="142" spans="1:20" ht="15.75" hidden="1" customHeight="1" thickBot="1" x14ac:dyDescent="0.3">
      <c r="A142" s="3" t="s">
        <v>239</v>
      </c>
      <c r="B142" s="2" t="s">
        <v>240</v>
      </c>
      <c r="C142" s="2" t="s">
        <v>5</v>
      </c>
      <c r="D142" s="107">
        <v>0</v>
      </c>
      <c r="E142" s="75">
        <f t="shared" si="42"/>
        <v>0</v>
      </c>
      <c r="F142" s="75">
        <v>0</v>
      </c>
      <c r="G142" s="75">
        <v>0</v>
      </c>
      <c r="H142" s="75">
        <v>0</v>
      </c>
      <c r="I142" s="75">
        <v>0</v>
      </c>
      <c r="J142" s="75">
        <v>0</v>
      </c>
      <c r="K142" s="75">
        <v>0</v>
      </c>
      <c r="L142" s="75">
        <v>0</v>
      </c>
      <c r="M142" s="75">
        <v>0</v>
      </c>
      <c r="N142" s="75">
        <v>0</v>
      </c>
      <c r="O142" s="75">
        <v>0</v>
      </c>
      <c r="P142" s="90">
        <v>0</v>
      </c>
      <c r="Q142" s="9">
        <f t="shared" si="41"/>
        <v>0</v>
      </c>
      <c r="R142" s="8">
        <f t="shared" si="43"/>
        <v>0</v>
      </c>
    </row>
    <row r="143" spans="1:20" ht="15.75" hidden="1" customHeight="1" thickBot="1" x14ac:dyDescent="0.3">
      <c r="A143" s="3" t="s">
        <v>241</v>
      </c>
      <c r="B143" s="2" t="s">
        <v>242</v>
      </c>
      <c r="C143" s="2" t="s">
        <v>5</v>
      </c>
      <c r="D143" s="107">
        <v>343278550</v>
      </c>
      <c r="E143" s="75">
        <f t="shared" si="42"/>
        <v>28606545.833333332</v>
      </c>
      <c r="F143" s="75">
        <v>28606545.833333332</v>
      </c>
      <c r="G143" s="75">
        <v>28606545.833333332</v>
      </c>
      <c r="H143" s="75">
        <v>28606545.833333332</v>
      </c>
      <c r="I143" s="75">
        <v>28606545.833333332</v>
      </c>
      <c r="J143" s="75">
        <v>28606545.833333332</v>
      </c>
      <c r="K143" s="75">
        <v>28606545.833333332</v>
      </c>
      <c r="L143" s="75">
        <v>28606545.833333332</v>
      </c>
      <c r="M143" s="75">
        <v>28606545.833333332</v>
      </c>
      <c r="N143" s="75">
        <v>28606545.833333332</v>
      </c>
      <c r="O143" s="75">
        <v>28606545.833333332</v>
      </c>
      <c r="P143" s="90">
        <v>28606545.833333332</v>
      </c>
      <c r="Q143" s="9">
        <f t="shared" si="41"/>
        <v>343278550</v>
      </c>
      <c r="R143" s="8">
        <f t="shared" si="43"/>
        <v>0</v>
      </c>
    </row>
    <row r="144" spans="1:20" ht="15.75" hidden="1" customHeight="1" thickBot="1" x14ac:dyDescent="0.3">
      <c r="A144" s="3" t="s">
        <v>243</v>
      </c>
      <c r="B144" s="2" t="s">
        <v>244</v>
      </c>
      <c r="C144" s="2" t="s">
        <v>5</v>
      </c>
      <c r="D144" s="107">
        <v>1052283788</v>
      </c>
      <c r="E144" s="75">
        <f t="shared" si="42"/>
        <v>87690315.666666672</v>
      </c>
      <c r="F144" s="75">
        <v>87690315.666666672</v>
      </c>
      <c r="G144" s="75">
        <v>87690315.666666672</v>
      </c>
      <c r="H144" s="75">
        <v>87690315.666666672</v>
      </c>
      <c r="I144" s="75">
        <v>87690315.666666672</v>
      </c>
      <c r="J144" s="75">
        <v>87690315.666666672</v>
      </c>
      <c r="K144" s="75">
        <v>87690315.666666672</v>
      </c>
      <c r="L144" s="75">
        <v>87690315.666666672</v>
      </c>
      <c r="M144" s="75">
        <v>87690315.666666672</v>
      </c>
      <c r="N144" s="75">
        <v>87690315.666666672</v>
      </c>
      <c r="O144" s="75">
        <v>87690315.666666672</v>
      </c>
      <c r="P144" s="90">
        <v>87690315.666666672</v>
      </c>
      <c r="Q144" s="9">
        <f t="shared" si="41"/>
        <v>1052283787.9999999</v>
      </c>
      <c r="R144" s="8">
        <f t="shared" si="43"/>
        <v>0</v>
      </c>
    </row>
    <row r="145" spans="1:18" ht="15.75" hidden="1" customHeight="1" thickBot="1" x14ac:dyDescent="0.3">
      <c r="A145" s="3" t="s">
        <v>245</v>
      </c>
      <c r="B145" s="2" t="s">
        <v>246</v>
      </c>
      <c r="C145" s="2" t="s">
        <v>5</v>
      </c>
      <c r="D145" s="107">
        <v>0</v>
      </c>
      <c r="E145" s="75">
        <f t="shared" si="42"/>
        <v>0</v>
      </c>
      <c r="F145" s="75">
        <v>0</v>
      </c>
      <c r="G145" s="75">
        <v>0</v>
      </c>
      <c r="H145" s="75">
        <v>0</v>
      </c>
      <c r="I145" s="75">
        <v>0</v>
      </c>
      <c r="J145" s="75">
        <v>0</v>
      </c>
      <c r="K145" s="75">
        <v>0</v>
      </c>
      <c r="L145" s="75">
        <v>0</v>
      </c>
      <c r="M145" s="75">
        <v>0</v>
      </c>
      <c r="N145" s="75">
        <v>0</v>
      </c>
      <c r="O145" s="75">
        <v>0</v>
      </c>
      <c r="P145" s="90">
        <v>0</v>
      </c>
      <c r="Q145" s="9">
        <f t="shared" si="41"/>
        <v>0</v>
      </c>
      <c r="R145" s="8">
        <f t="shared" si="43"/>
        <v>0</v>
      </c>
    </row>
    <row r="146" spans="1:18" ht="15.75" hidden="1" customHeight="1" thickBot="1" x14ac:dyDescent="0.3">
      <c r="A146" s="3" t="s">
        <v>247</v>
      </c>
      <c r="B146" s="2" t="s">
        <v>248</v>
      </c>
      <c r="C146" s="2" t="s">
        <v>5</v>
      </c>
      <c r="D146" s="107">
        <v>157400000</v>
      </c>
      <c r="E146" s="75">
        <f t="shared" si="42"/>
        <v>13116666.666666666</v>
      </c>
      <c r="F146" s="75">
        <v>13116666.666666666</v>
      </c>
      <c r="G146" s="75">
        <v>13116666.666666666</v>
      </c>
      <c r="H146" s="75">
        <v>13116666.666666666</v>
      </c>
      <c r="I146" s="75">
        <v>13116666.666666666</v>
      </c>
      <c r="J146" s="75">
        <v>13116666.666666666</v>
      </c>
      <c r="K146" s="75">
        <v>13116666.666666666</v>
      </c>
      <c r="L146" s="75">
        <v>13116666.666666666</v>
      </c>
      <c r="M146" s="75">
        <v>13116666.666666666</v>
      </c>
      <c r="N146" s="75">
        <v>13116666.666666666</v>
      </c>
      <c r="O146" s="75">
        <v>13116666.666666666</v>
      </c>
      <c r="P146" s="90">
        <v>13116666.666666666</v>
      </c>
      <c r="Q146" s="9">
        <f t="shared" si="41"/>
        <v>157400000</v>
      </c>
      <c r="R146" s="8">
        <f t="shared" si="43"/>
        <v>0</v>
      </c>
    </row>
    <row r="147" spans="1:18" ht="15.75" hidden="1" customHeight="1" thickBot="1" x14ac:dyDescent="0.3">
      <c r="A147" s="3" t="s">
        <v>249</v>
      </c>
      <c r="B147" s="2" t="s">
        <v>250</v>
      </c>
      <c r="C147" s="2" t="s">
        <v>5</v>
      </c>
      <c r="D147" s="107">
        <v>1290000</v>
      </c>
      <c r="E147" s="75">
        <f t="shared" si="42"/>
        <v>107500</v>
      </c>
      <c r="F147" s="75">
        <v>107500</v>
      </c>
      <c r="G147" s="75">
        <v>107500</v>
      </c>
      <c r="H147" s="75">
        <v>107500</v>
      </c>
      <c r="I147" s="75">
        <v>107500</v>
      </c>
      <c r="J147" s="75">
        <v>107500</v>
      </c>
      <c r="K147" s="75">
        <v>107500</v>
      </c>
      <c r="L147" s="75">
        <v>107500</v>
      </c>
      <c r="M147" s="75">
        <v>107500</v>
      </c>
      <c r="N147" s="75">
        <v>107500</v>
      </c>
      <c r="O147" s="75">
        <v>107500</v>
      </c>
      <c r="P147" s="90">
        <v>107500</v>
      </c>
      <c r="Q147" s="9">
        <f t="shared" si="41"/>
        <v>1290000</v>
      </c>
      <c r="R147" s="8">
        <f t="shared" si="43"/>
        <v>0</v>
      </c>
    </row>
    <row r="148" spans="1:18" ht="15.75" hidden="1" customHeight="1" thickBot="1" x14ac:dyDescent="0.3">
      <c r="A148" s="3" t="s">
        <v>251</v>
      </c>
      <c r="B148" s="2" t="s">
        <v>252</v>
      </c>
      <c r="C148" s="2" t="s">
        <v>5</v>
      </c>
      <c r="D148" s="107">
        <v>41581257</v>
      </c>
      <c r="E148" s="75">
        <f t="shared" si="42"/>
        <v>3465104.75</v>
      </c>
      <c r="F148" s="75">
        <v>3465104.75</v>
      </c>
      <c r="G148" s="75">
        <v>3465104.75</v>
      </c>
      <c r="H148" s="75">
        <v>3465104.75</v>
      </c>
      <c r="I148" s="75">
        <v>3465104.75</v>
      </c>
      <c r="J148" s="75">
        <v>3465104.75</v>
      </c>
      <c r="K148" s="75">
        <v>3465104.75</v>
      </c>
      <c r="L148" s="75">
        <v>3465104.75</v>
      </c>
      <c r="M148" s="75">
        <v>3465104.75</v>
      </c>
      <c r="N148" s="75">
        <v>3465104.75</v>
      </c>
      <c r="O148" s="75">
        <v>3465104.75</v>
      </c>
      <c r="P148" s="90">
        <v>3465104.75</v>
      </c>
      <c r="Q148" s="9">
        <f t="shared" si="41"/>
        <v>41581257</v>
      </c>
      <c r="R148" s="8">
        <f t="shared" si="43"/>
        <v>0</v>
      </c>
    </row>
    <row r="149" spans="1:18" ht="15.75" hidden="1" customHeight="1" thickBot="1" x14ac:dyDescent="0.3">
      <c r="A149" s="3" t="s">
        <v>253</v>
      </c>
      <c r="B149" s="2" t="s">
        <v>254</v>
      </c>
      <c r="C149" s="2" t="s">
        <v>5</v>
      </c>
      <c r="D149" s="107">
        <v>98487141</v>
      </c>
      <c r="E149" s="75">
        <f t="shared" si="42"/>
        <v>8207261.75</v>
      </c>
      <c r="F149" s="75">
        <v>8207261.75</v>
      </c>
      <c r="G149" s="75">
        <v>8207261.75</v>
      </c>
      <c r="H149" s="75">
        <v>8207261.75</v>
      </c>
      <c r="I149" s="75">
        <v>8207261.75</v>
      </c>
      <c r="J149" s="75">
        <v>8207261.75</v>
      </c>
      <c r="K149" s="75">
        <v>8207261.75</v>
      </c>
      <c r="L149" s="75">
        <v>8207261.75</v>
      </c>
      <c r="M149" s="75">
        <v>8207261.75</v>
      </c>
      <c r="N149" s="75">
        <v>8207261.75</v>
      </c>
      <c r="O149" s="75">
        <v>8207261.75</v>
      </c>
      <c r="P149" s="90">
        <v>8207261.75</v>
      </c>
      <c r="Q149" s="9">
        <f t="shared" si="41"/>
        <v>98487141</v>
      </c>
      <c r="R149" s="8">
        <f t="shared" si="43"/>
        <v>0</v>
      </c>
    </row>
    <row r="150" spans="1:18" ht="15.75" hidden="1" customHeight="1" thickBot="1" x14ac:dyDescent="0.3">
      <c r="A150" s="3" t="s">
        <v>255</v>
      </c>
      <c r="B150" s="2" t="s">
        <v>256</v>
      </c>
      <c r="C150" s="2" t="s">
        <v>5</v>
      </c>
      <c r="D150" s="107">
        <v>0</v>
      </c>
      <c r="E150" s="75">
        <f t="shared" si="42"/>
        <v>0</v>
      </c>
      <c r="F150" s="75">
        <v>0</v>
      </c>
      <c r="G150" s="75">
        <v>0</v>
      </c>
      <c r="H150" s="75">
        <v>0</v>
      </c>
      <c r="I150" s="75">
        <v>0</v>
      </c>
      <c r="J150" s="75">
        <v>0</v>
      </c>
      <c r="K150" s="75">
        <v>0</v>
      </c>
      <c r="L150" s="75">
        <v>0</v>
      </c>
      <c r="M150" s="75">
        <v>0</v>
      </c>
      <c r="N150" s="75">
        <v>0</v>
      </c>
      <c r="O150" s="75">
        <v>0</v>
      </c>
      <c r="P150" s="90">
        <v>0</v>
      </c>
      <c r="Q150" s="9">
        <f t="shared" si="41"/>
        <v>0</v>
      </c>
      <c r="R150" s="8">
        <f t="shared" si="43"/>
        <v>0</v>
      </c>
    </row>
    <row r="151" spans="1:18" ht="15.75" hidden="1" customHeight="1" thickBot="1" x14ac:dyDescent="0.3">
      <c r="A151" s="3" t="s">
        <v>257</v>
      </c>
      <c r="B151" s="2" t="s">
        <v>258</v>
      </c>
      <c r="C151" s="2" t="s">
        <v>5</v>
      </c>
      <c r="D151" s="107">
        <v>0</v>
      </c>
      <c r="E151" s="75">
        <f t="shared" si="42"/>
        <v>0</v>
      </c>
      <c r="F151" s="75">
        <v>0</v>
      </c>
      <c r="G151" s="75">
        <v>0</v>
      </c>
      <c r="H151" s="75">
        <v>0</v>
      </c>
      <c r="I151" s="75">
        <v>0</v>
      </c>
      <c r="J151" s="75">
        <v>0</v>
      </c>
      <c r="K151" s="75">
        <v>0</v>
      </c>
      <c r="L151" s="75">
        <v>0</v>
      </c>
      <c r="M151" s="75">
        <v>0</v>
      </c>
      <c r="N151" s="75">
        <v>0</v>
      </c>
      <c r="O151" s="75">
        <v>0</v>
      </c>
      <c r="P151" s="90">
        <v>0</v>
      </c>
      <c r="Q151" s="9">
        <f t="shared" si="41"/>
        <v>0</v>
      </c>
      <c r="R151" s="8">
        <f t="shared" si="43"/>
        <v>0</v>
      </c>
    </row>
    <row r="152" spans="1:18" ht="30.75" hidden="1" customHeight="1" thickBot="1" x14ac:dyDescent="0.3">
      <c r="A152" s="3" t="s">
        <v>259</v>
      </c>
      <c r="B152" s="2" t="s">
        <v>260</v>
      </c>
      <c r="C152" s="2" t="s">
        <v>5</v>
      </c>
      <c r="D152" s="107">
        <v>17089412</v>
      </c>
      <c r="E152" s="75">
        <f t="shared" si="42"/>
        <v>1424117.6666666667</v>
      </c>
      <c r="F152" s="75">
        <v>1424117.6666666667</v>
      </c>
      <c r="G152" s="75">
        <v>1424117.6666666667</v>
      </c>
      <c r="H152" s="75">
        <v>1424117.6666666667</v>
      </c>
      <c r="I152" s="75">
        <v>1424117.6666666667</v>
      </c>
      <c r="J152" s="75">
        <v>1424117.6666666667</v>
      </c>
      <c r="K152" s="75">
        <v>1424117.6666666667</v>
      </c>
      <c r="L152" s="75">
        <v>1424117.6666666667</v>
      </c>
      <c r="M152" s="75">
        <v>1424117.6666666667</v>
      </c>
      <c r="N152" s="75">
        <v>1424117.6666666667</v>
      </c>
      <c r="O152" s="75">
        <v>1424117.6666666667</v>
      </c>
      <c r="P152" s="90">
        <v>1424117.6666666667</v>
      </c>
      <c r="Q152" s="9">
        <f t="shared" si="41"/>
        <v>17089411.999999996</v>
      </c>
      <c r="R152" s="8">
        <f t="shared" si="43"/>
        <v>0</v>
      </c>
    </row>
    <row r="153" spans="1:18" ht="30.75" hidden="1" customHeight="1" thickBot="1" x14ac:dyDescent="0.3">
      <c r="A153" s="3" t="s">
        <v>261</v>
      </c>
      <c r="B153" s="2" t="s">
        <v>262</v>
      </c>
      <c r="C153" s="2" t="s">
        <v>5</v>
      </c>
      <c r="D153" s="107">
        <v>85470478</v>
      </c>
      <c r="E153" s="75">
        <f t="shared" si="42"/>
        <v>7122539.833333333</v>
      </c>
      <c r="F153" s="75">
        <v>7122539.833333333</v>
      </c>
      <c r="G153" s="75">
        <v>7122539.833333333</v>
      </c>
      <c r="H153" s="75">
        <v>7122539.833333333</v>
      </c>
      <c r="I153" s="75">
        <v>7122539.833333333</v>
      </c>
      <c r="J153" s="75">
        <v>7122539.833333333</v>
      </c>
      <c r="K153" s="75">
        <v>7122539.833333333</v>
      </c>
      <c r="L153" s="75">
        <v>7122539.833333333</v>
      </c>
      <c r="M153" s="75">
        <v>7122539.833333333</v>
      </c>
      <c r="N153" s="75">
        <v>7122539.833333333</v>
      </c>
      <c r="O153" s="75">
        <v>7122539.833333333</v>
      </c>
      <c r="P153" s="90">
        <v>7122539.833333333</v>
      </c>
      <c r="Q153" s="9">
        <f t="shared" si="41"/>
        <v>85470478</v>
      </c>
      <c r="R153" s="8">
        <f t="shared" si="43"/>
        <v>0</v>
      </c>
    </row>
    <row r="154" spans="1:18" ht="15.75" hidden="1" customHeight="1" thickBot="1" x14ac:dyDescent="0.3">
      <c r="A154" s="3" t="s">
        <v>263</v>
      </c>
      <c r="B154" s="2" t="s">
        <v>264</v>
      </c>
      <c r="C154" s="2" t="s">
        <v>5</v>
      </c>
      <c r="D154" s="107">
        <v>522254495</v>
      </c>
      <c r="E154" s="75">
        <f t="shared" si="42"/>
        <v>43521207.916666664</v>
      </c>
      <c r="F154" s="75">
        <v>43521207.916666664</v>
      </c>
      <c r="G154" s="75">
        <v>43521207.916666664</v>
      </c>
      <c r="H154" s="75">
        <v>43521207.916666664</v>
      </c>
      <c r="I154" s="75">
        <v>43521207.916666664</v>
      </c>
      <c r="J154" s="75">
        <v>43521207.916666664</v>
      </c>
      <c r="K154" s="75">
        <v>43521207.916666664</v>
      </c>
      <c r="L154" s="75">
        <v>43521207.916666664</v>
      </c>
      <c r="M154" s="75">
        <v>43521207.916666664</v>
      </c>
      <c r="N154" s="75">
        <v>43521207.916666664</v>
      </c>
      <c r="O154" s="75">
        <v>43521207.916666664</v>
      </c>
      <c r="P154" s="90">
        <v>43521207.916666664</v>
      </c>
      <c r="Q154" s="9">
        <f t="shared" si="41"/>
        <v>522254495.00000006</v>
      </c>
      <c r="R154" s="8">
        <f t="shared" si="43"/>
        <v>0</v>
      </c>
    </row>
    <row r="155" spans="1:18" ht="15.75" hidden="1" customHeight="1" thickBot="1" x14ac:dyDescent="0.3">
      <c r="A155" s="3" t="s">
        <v>265</v>
      </c>
      <c r="B155" s="2" t="s">
        <v>266</v>
      </c>
      <c r="C155" s="2" t="s">
        <v>5</v>
      </c>
      <c r="D155" s="107">
        <v>79427037</v>
      </c>
      <c r="E155" s="75">
        <f t="shared" si="42"/>
        <v>6618919.75</v>
      </c>
      <c r="F155" s="75">
        <v>6618919.75</v>
      </c>
      <c r="G155" s="75">
        <v>6618919.75</v>
      </c>
      <c r="H155" s="75">
        <v>6618919.75</v>
      </c>
      <c r="I155" s="75">
        <v>6618919.75</v>
      </c>
      <c r="J155" s="75">
        <v>6618919.75</v>
      </c>
      <c r="K155" s="75">
        <v>6618919.75</v>
      </c>
      <c r="L155" s="75">
        <v>6618919.75</v>
      </c>
      <c r="M155" s="75">
        <v>6618919.75</v>
      </c>
      <c r="N155" s="75">
        <v>6618919.75</v>
      </c>
      <c r="O155" s="75">
        <v>6618919.75</v>
      </c>
      <c r="P155" s="90">
        <v>6618919.75</v>
      </c>
      <c r="Q155" s="9">
        <f t="shared" si="41"/>
        <v>79427037</v>
      </c>
      <c r="R155" s="8">
        <f t="shared" si="43"/>
        <v>0</v>
      </c>
    </row>
    <row r="156" spans="1:18" ht="30.75" hidden="1" customHeight="1" thickBot="1" x14ac:dyDescent="0.3">
      <c r="A156" s="3" t="s">
        <v>267</v>
      </c>
      <c r="B156" s="2" t="s">
        <v>268</v>
      </c>
      <c r="C156" s="2" t="s">
        <v>5</v>
      </c>
      <c r="D156" s="107">
        <v>21000000</v>
      </c>
      <c r="E156" s="75">
        <f t="shared" si="42"/>
        <v>1750000</v>
      </c>
      <c r="F156" s="75">
        <v>1750000</v>
      </c>
      <c r="G156" s="75">
        <v>1750000</v>
      </c>
      <c r="H156" s="75">
        <v>1750000</v>
      </c>
      <c r="I156" s="75">
        <v>1750000</v>
      </c>
      <c r="J156" s="75">
        <v>1750000</v>
      </c>
      <c r="K156" s="75">
        <v>1750000</v>
      </c>
      <c r="L156" s="75">
        <v>1750000</v>
      </c>
      <c r="M156" s="75">
        <v>1750000</v>
      </c>
      <c r="N156" s="75">
        <v>1750000</v>
      </c>
      <c r="O156" s="75">
        <v>1750000</v>
      </c>
      <c r="P156" s="90">
        <v>1750000</v>
      </c>
      <c r="Q156" s="9">
        <f t="shared" si="41"/>
        <v>21000000</v>
      </c>
      <c r="R156" s="8">
        <f t="shared" si="43"/>
        <v>0</v>
      </c>
    </row>
    <row r="157" spans="1:18" ht="15.75" hidden="1" customHeight="1" thickBot="1" x14ac:dyDescent="0.3">
      <c r="A157" s="3" t="s">
        <v>269</v>
      </c>
      <c r="B157" s="2" t="s">
        <v>270</v>
      </c>
      <c r="C157" s="2" t="s">
        <v>5</v>
      </c>
      <c r="D157" s="107">
        <v>6010826</v>
      </c>
      <c r="E157" s="75">
        <f t="shared" si="42"/>
        <v>500902.16666666669</v>
      </c>
      <c r="F157" s="75">
        <v>500902.16666666669</v>
      </c>
      <c r="G157" s="75">
        <v>500902.16666666669</v>
      </c>
      <c r="H157" s="75">
        <v>500902.16666666669</v>
      </c>
      <c r="I157" s="75">
        <v>500902.16666666669</v>
      </c>
      <c r="J157" s="75">
        <v>500902.16666666669</v>
      </c>
      <c r="K157" s="75">
        <v>500902.16666666669</v>
      </c>
      <c r="L157" s="75">
        <v>500902.16666666669</v>
      </c>
      <c r="M157" s="75">
        <v>500902.16666666669</v>
      </c>
      <c r="N157" s="75">
        <v>500902.16666666669</v>
      </c>
      <c r="O157" s="75">
        <v>500902.16666666669</v>
      </c>
      <c r="P157" s="90">
        <v>500902.16666666669</v>
      </c>
      <c r="Q157" s="9">
        <f t="shared" si="41"/>
        <v>6010826.0000000009</v>
      </c>
      <c r="R157" s="8">
        <f t="shared" si="43"/>
        <v>0</v>
      </c>
    </row>
    <row r="158" spans="1:18" ht="15.75" hidden="1" customHeight="1" thickBot="1" x14ac:dyDescent="0.3">
      <c r="A158" s="3" t="s">
        <v>271</v>
      </c>
      <c r="B158" s="2" t="s">
        <v>272</v>
      </c>
      <c r="C158" s="2" t="s">
        <v>5</v>
      </c>
      <c r="D158" s="107">
        <v>14500000</v>
      </c>
      <c r="E158" s="75">
        <f t="shared" si="42"/>
        <v>1208333.3333333333</v>
      </c>
      <c r="F158" s="75">
        <v>1208333.3333333333</v>
      </c>
      <c r="G158" s="75">
        <v>1208333.3333333333</v>
      </c>
      <c r="H158" s="75">
        <v>1208333.3333333333</v>
      </c>
      <c r="I158" s="75">
        <v>1208333.3333333333</v>
      </c>
      <c r="J158" s="75">
        <v>1208333.3333333333</v>
      </c>
      <c r="K158" s="75">
        <v>1208333.3333333333</v>
      </c>
      <c r="L158" s="75">
        <v>1208333.3333333333</v>
      </c>
      <c r="M158" s="75">
        <v>1208333.3333333333</v>
      </c>
      <c r="N158" s="75">
        <v>1208333.3333333333</v>
      </c>
      <c r="O158" s="75">
        <v>1208333.3333333333</v>
      </c>
      <c r="P158" s="90">
        <v>1208333.3333333333</v>
      </c>
      <c r="Q158" s="9">
        <f t="shared" si="41"/>
        <v>14500000.000000002</v>
      </c>
      <c r="R158" s="8">
        <f t="shared" si="43"/>
        <v>0</v>
      </c>
    </row>
    <row r="159" spans="1:18" ht="15.75" hidden="1" customHeight="1" thickBot="1" x14ac:dyDescent="0.3">
      <c r="A159" s="3" t="s">
        <v>273</v>
      </c>
      <c r="B159" s="2" t="s">
        <v>274</v>
      </c>
      <c r="C159" s="2" t="s">
        <v>5</v>
      </c>
      <c r="D159" s="107">
        <v>66469054</v>
      </c>
      <c r="E159" s="75">
        <f t="shared" si="42"/>
        <v>5539087.833333333</v>
      </c>
      <c r="F159" s="75">
        <v>5539087.833333333</v>
      </c>
      <c r="G159" s="75">
        <v>5539087.833333333</v>
      </c>
      <c r="H159" s="75">
        <v>5539087.833333333</v>
      </c>
      <c r="I159" s="75">
        <v>5539087.833333333</v>
      </c>
      <c r="J159" s="75">
        <v>5539087.833333333</v>
      </c>
      <c r="K159" s="75">
        <v>5539087.833333333</v>
      </c>
      <c r="L159" s="75">
        <v>5539087.833333333</v>
      </c>
      <c r="M159" s="75">
        <v>5539087.833333333</v>
      </c>
      <c r="N159" s="75">
        <v>5539087.833333333</v>
      </c>
      <c r="O159" s="75">
        <v>5539087.833333333</v>
      </c>
      <c r="P159" s="90">
        <v>5539087.833333333</v>
      </c>
      <c r="Q159" s="9">
        <f t="shared" si="41"/>
        <v>66469054.000000007</v>
      </c>
      <c r="R159" s="8">
        <f t="shared" si="43"/>
        <v>0</v>
      </c>
    </row>
    <row r="160" spans="1:18" ht="15.75" hidden="1" customHeight="1" thickBot="1" x14ac:dyDescent="0.3">
      <c r="A160" s="3" t="s">
        <v>275</v>
      </c>
      <c r="B160" s="2" t="s">
        <v>276</v>
      </c>
      <c r="C160" s="2" t="s">
        <v>5</v>
      </c>
      <c r="D160" s="107">
        <v>52520991</v>
      </c>
      <c r="E160" s="75">
        <f t="shared" si="42"/>
        <v>4376749.25</v>
      </c>
      <c r="F160" s="75">
        <v>4376749.25</v>
      </c>
      <c r="G160" s="75">
        <v>4376749.25</v>
      </c>
      <c r="H160" s="75">
        <v>4376749.25</v>
      </c>
      <c r="I160" s="75">
        <v>4376749.25</v>
      </c>
      <c r="J160" s="75">
        <v>4376749.25</v>
      </c>
      <c r="K160" s="75">
        <v>4376749.25</v>
      </c>
      <c r="L160" s="75">
        <v>4376749.25</v>
      </c>
      <c r="M160" s="75">
        <v>4376749.25</v>
      </c>
      <c r="N160" s="75">
        <v>4376749.25</v>
      </c>
      <c r="O160" s="75">
        <v>4376749.25</v>
      </c>
      <c r="P160" s="90">
        <v>4376749.25</v>
      </c>
      <c r="Q160" s="9">
        <f t="shared" si="41"/>
        <v>52520991</v>
      </c>
      <c r="R160" s="8">
        <f t="shared" si="43"/>
        <v>0</v>
      </c>
    </row>
    <row r="161" spans="1:18" ht="15.75" hidden="1" customHeight="1" thickBot="1" x14ac:dyDescent="0.3">
      <c r="A161" s="3" t="s">
        <v>277</v>
      </c>
      <c r="B161" s="2" t="s">
        <v>278</v>
      </c>
      <c r="C161" s="2" t="s">
        <v>5</v>
      </c>
      <c r="D161" s="107">
        <v>14172289</v>
      </c>
      <c r="E161" s="75">
        <f t="shared" si="42"/>
        <v>1181024.0833333333</v>
      </c>
      <c r="F161" s="75">
        <v>1181024.0833333333</v>
      </c>
      <c r="G161" s="75">
        <v>1181024.0833333333</v>
      </c>
      <c r="H161" s="75">
        <v>1181024.0833333333</v>
      </c>
      <c r="I161" s="75">
        <v>1181024.0833333333</v>
      </c>
      <c r="J161" s="75">
        <v>1181024.0833333333</v>
      </c>
      <c r="K161" s="75">
        <v>1181024.0833333333</v>
      </c>
      <c r="L161" s="75">
        <v>1181024.0833333333</v>
      </c>
      <c r="M161" s="75">
        <v>1181024.0833333333</v>
      </c>
      <c r="N161" s="75">
        <v>1181024.0833333333</v>
      </c>
      <c r="O161" s="75">
        <v>1181024.0833333333</v>
      </c>
      <c r="P161" s="90">
        <v>1181024.0833333333</v>
      </c>
      <c r="Q161" s="9">
        <f t="shared" si="41"/>
        <v>14172289.000000002</v>
      </c>
      <c r="R161" s="8">
        <f t="shared" si="43"/>
        <v>0</v>
      </c>
    </row>
    <row r="162" spans="1:18" ht="15.75" hidden="1" customHeight="1" thickBot="1" x14ac:dyDescent="0.3">
      <c r="A162" s="3" t="s">
        <v>279</v>
      </c>
      <c r="B162" s="2" t="s">
        <v>280</v>
      </c>
      <c r="C162" s="2" t="s">
        <v>5</v>
      </c>
      <c r="D162" s="107">
        <v>7037116</v>
      </c>
      <c r="E162" s="75">
        <f t="shared" si="42"/>
        <v>586426.33333333337</v>
      </c>
      <c r="F162" s="75">
        <v>586426.33333333337</v>
      </c>
      <c r="G162" s="75">
        <v>586426.33333333337</v>
      </c>
      <c r="H162" s="75">
        <v>586426.33333333337</v>
      </c>
      <c r="I162" s="75">
        <v>586426.33333333337</v>
      </c>
      <c r="J162" s="75">
        <v>586426.33333333337</v>
      </c>
      <c r="K162" s="75">
        <v>586426.33333333337</v>
      </c>
      <c r="L162" s="75">
        <v>586426.33333333337</v>
      </c>
      <c r="M162" s="75">
        <v>586426.33333333337</v>
      </c>
      <c r="N162" s="75">
        <v>586426.33333333337</v>
      </c>
      <c r="O162" s="75">
        <v>586426.33333333337</v>
      </c>
      <c r="P162" s="90">
        <v>586426.33333333337</v>
      </c>
      <c r="Q162" s="9">
        <f t="shared" si="41"/>
        <v>7037115.9999999991</v>
      </c>
      <c r="R162" s="8">
        <f t="shared" si="43"/>
        <v>0</v>
      </c>
    </row>
    <row r="163" spans="1:18" ht="15.75" hidden="1" customHeight="1" thickBot="1" x14ac:dyDescent="0.3">
      <c r="A163" s="3" t="s">
        <v>281</v>
      </c>
      <c r="B163" s="2" t="s">
        <v>282</v>
      </c>
      <c r="C163" s="2" t="s">
        <v>5</v>
      </c>
      <c r="D163" s="107">
        <v>7857116</v>
      </c>
      <c r="E163" s="75">
        <f t="shared" si="42"/>
        <v>654759.66666666663</v>
      </c>
      <c r="F163" s="75">
        <v>654759.66666666663</v>
      </c>
      <c r="G163" s="75">
        <v>654759.66666666663</v>
      </c>
      <c r="H163" s="75">
        <v>654759.66666666663</v>
      </c>
      <c r="I163" s="75">
        <v>654759.66666666663</v>
      </c>
      <c r="J163" s="75">
        <v>654759.66666666663</v>
      </c>
      <c r="K163" s="75">
        <v>654759.66666666663</v>
      </c>
      <c r="L163" s="75">
        <v>654759.66666666663</v>
      </c>
      <c r="M163" s="75">
        <v>654759.66666666663</v>
      </c>
      <c r="N163" s="75">
        <v>654759.66666666663</v>
      </c>
      <c r="O163" s="75">
        <v>654759.66666666663</v>
      </c>
      <c r="P163" s="90">
        <v>654759.66666666663</v>
      </c>
      <c r="Q163" s="9">
        <f t="shared" si="41"/>
        <v>7857116.0000000009</v>
      </c>
      <c r="R163" s="8">
        <f t="shared" si="43"/>
        <v>0</v>
      </c>
    </row>
    <row r="164" spans="1:18" ht="15.75" hidden="1" customHeight="1" thickBot="1" x14ac:dyDescent="0.3">
      <c r="A164" s="3" t="s">
        <v>283</v>
      </c>
      <c r="B164" s="2" t="s">
        <v>284</v>
      </c>
      <c r="C164" s="2" t="s">
        <v>5</v>
      </c>
      <c r="D164" s="107">
        <v>7040848</v>
      </c>
      <c r="E164" s="75">
        <f t="shared" si="42"/>
        <v>586737.33333333337</v>
      </c>
      <c r="F164" s="75">
        <v>586737.33333333337</v>
      </c>
      <c r="G164" s="75">
        <v>586737.33333333337</v>
      </c>
      <c r="H164" s="75">
        <v>586737.33333333337</v>
      </c>
      <c r="I164" s="75">
        <v>586737.33333333337</v>
      </c>
      <c r="J164" s="75">
        <v>586737.33333333337</v>
      </c>
      <c r="K164" s="75">
        <v>586737.33333333337</v>
      </c>
      <c r="L164" s="75">
        <v>586737.33333333337</v>
      </c>
      <c r="M164" s="75">
        <v>586737.33333333337</v>
      </c>
      <c r="N164" s="75">
        <v>586737.33333333337</v>
      </c>
      <c r="O164" s="75">
        <v>586737.33333333337</v>
      </c>
      <c r="P164" s="90">
        <v>586737.33333333337</v>
      </c>
      <c r="Q164" s="9">
        <f t="shared" si="41"/>
        <v>7040847.9999999991</v>
      </c>
      <c r="R164" s="8">
        <f t="shared" si="43"/>
        <v>0</v>
      </c>
    </row>
    <row r="165" spans="1:18" ht="15.75" hidden="1" customHeight="1" thickBot="1" x14ac:dyDescent="0.3">
      <c r="A165" s="3" t="s">
        <v>285</v>
      </c>
      <c r="B165" s="2" t="s">
        <v>286</v>
      </c>
      <c r="C165" s="2" t="s">
        <v>5</v>
      </c>
      <c r="D165" s="107">
        <v>19203968</v>
      </c>
      <c r="E165" s="75">
        <f t="shared" si="42"/>
        <v>1600330.6666666667</v>
      </c>
      <c r="F165" s="75">
        <v>1600330.6666666667</v>
      </c>
      <c r="G165" s="75">
        <v>1600330.6666666667</v>
      </c>
      <c r="H165" s="75">
        <v>1600330.6666666667</v>
      </c>
      <c r="I165" s="75">
        <v>1600330.6666666667</v>
      </c>
      <c r="J165" s="75">
        <v>1600330.6666666667</v>
      </c>
      <c r="K165" s="75">
        <v>1600330.6666666667</v>
      </c>
      <c r="L165" s="75">
        <v>1600330.6666666667</v>
      </c>
      <c r="M165" s="75">
        <v>1600330.6666666667</v>
      </c>
      <c r="N165" s="75">
        <v>1600330.6666666667</v>
      </c>
      <c r="O165" s="75">
        <v>1600330.6666666667</v>
      </c>
      <c r="P165" s="90">
        <v>1600330.6666666667</v>
      </c>
      <c r="Q165" s="9">
        <f t="shared" si="41"/>
        <v>19203968</v>
      </c>
      <c r="R165" s="8">
        <f t="shared" si="43"/>
        <v>0</v>
      </c>
    </row>
    <row r="166" spans="1:18" ht="30.75" hidden="1" customHeight="1" thickBot="1" x14ac:dyDescent="0.3">
      <c r="A166" s="3" t="s">
        <v>287</v>
      </c>
      <c r="B166" s="2" t="s">
        <v>288</v>
      </c>
      <c r="C166" s="2" t="s">
        <v>5</v>
      </c>
      <c r="D166" s="107">
        <v>26785580</v>
      </c>
      <c r="E166" s="75">
        <f t="shared" si="42"/>
        <v>2232131.6666666665</v>
      </c>
      <c r="F166" s="75">
        <v>2232131.6666666665</v>
      </c>
      <c r="G166" s="75">
        <v>2232131.6666666665</v>
      </c>
      <c r="H166" s="75">
        <v>2232131.6666666665</v>
      </c>
      <c r="I166" s="75">
        <v>2232131.6666666665</v>
      </c>
      <c r="J166" s="75">
        <v>2232131.6666666665</v>
      </c>
      <c r="K166" s="75">
        <v>2232131.6666666665</v>
      </c>
      <c r="L166" s="75">
        <v>2232131.6666666665</v>
      </c>
      <c r="M166" s="75">
        <v>2232131.6666666665</v>
      </c>
      <c r="N166" s="75">
        <v>2232131.6666666665</v>
      </c>
      <c r="O166" s="75">
        <v>2232131.6666666665</v>
      </c>
      <c r="P166" s="90">
        <v>2232131.6666666665</v>
      </c>
      <c r="Q166" s="9">
        <f t="shared" si="41"/>
        <v>26785580.000000004</v>
      </c>
      <c r="R166" s="8">
        <f t="shared" si="43"/>
        <v>0</v>
      </c>
    </row>
    <row r="167" spans="1:18" ht="30.75" hidden="1" customHeight="1" thickBot="1" x14ac:dyDescent="0.3">
      <c r="A167" s="3" t="s">
        <v>289</v>
      </c>
      <c r="B167" s="2" t="s">
        <v>290</v>
      </c>
      <c r="C167" s="2" t="s">
        <v>5</v>
      </c>
      <c r="D167" s="107">
        <v>24630877</v>
      </c>
      <c r="E167" s="75">
        <f t="shared" si="42"/>
        <v>2052573.0833333333</v>
      </c>
      <c r="F167" s="75">
        <v>2052573.0833333333</v>
      </c>
      <c r="G167" s="75">
        <v>2052573.0833333333</v>
      </c>
      <c r="H167" s="75">
        <v>2052573.0833333333</v>
      </c>
      <c r="I167" s="75">
        <v>2052573.0833333333</v>
      </c>
      <c r="J167" s="75">
        <v>2052573.0833333333</v>
      </c>
      <c r="K167" s="75">
        <v>2052573.0833333333</v>
      </c>
      <c r="L167" s="75">
        <v>2052573.0833333333</v>
      </c>
      <c r="M167" s="75">
        <v>2052573.0833333333</v>
      </c>
      <c r="N167" s="75">
        <v>2052573.0833333333</v>
      </c>
      <c r="O167" s="75">
        <v>2052573.0833333333</v>
      </c>
      <c r="P167" s="90">
        <v>2052573.0833333333</v>
      </c>
      <c r="Q167" s="9">
        <f t="shared" si="41"/>
        <v>24630876.999999996</v>
      </c>
      <c r="R167" s="8">
        <f t="shared" si="43"/>
        <v>0</v>
      </c>
    </row>
    <row r="168" spans="1:18" ht="30.75" hidden="1" customHeight="1" thickBot="1" x14ac:dyDescent="0.3">
      <c r="A168" s="3" t="s">
        <v>291</v>
      </c>
      <c r="B168" s="2" t="s">
        <v>292</v>
      </c>
      <c r="C168" s="2" t="s">
        <v>5</v>
      </c>
      <c r="D168" s="107">
        <v>25328770</v>
      </c>
      <c r="E168" s="75">
        <f t="shared" si="42"/>
        <v>2110730.8333333335</v>
      </c>
      <c r="F168" s="75">
        <v>2110730.8333333335</v>
      </c>
      <c r="G168" s="75">
        <v>2110730.8333333335</v>
      </c>
      <c r="H168" s="75">
        <v>2110730.8333333335</v>
      </c>
      <c r="I168" s="75">
        <v>2110730.8333333335</v>
      </c>
      <c r="J168" s="75">
        <v>2110730.8333333335</v>
      </c>
      <c r="K168" s="75">
        <v>2110730.8333333335</v>
      </c>
      <c r="L168" s="75">
        <v>2110730.8333333335</v>
      </c>
      <c r="M168" s="75">
        <v>2110730.8333333335</v>
      </c>
      <c r="N168" s="75">
        <v>2110730.8333333335</v>
      </c>
      <c r="O168" s="75">
        <v>2110730.8333333335</v>
      </c>
      <c r="P168" s="90">
        <v>2110730.8333333335</v>
      </c>
      <c r="Q168" s="9">
        <f t="shared" si="41"/>
        <v>25328769.999999996</v>
      </c>
      <c r="R168" s="8">
        <f t="shared" si="43"/>
        <v>0</v>
      </c>
    </row>
    <row r="169" spans="1:18" ht="15.75" hidden="1" customHeight="1" thickBot="1" x14ac:dyDescent="0.3">
      <c r="A169" s="3" t="s">
        <v>293</v>
      </c>
      <c r="B169" s="2" t="s">
        <v>294</v>
      </c>
      <c r="C169" s="2" t="s">
        <v>5</v>
      </c>
      <c r="D169" s="107">
        <v>0</v>
      </c>
      <c r="E169" s="75">
        <f t="shared" si="42"/>
        <v>0</v>
      </c>
      <c r="F169" s="75">
        <v>0</v>
      </c>
      <c r="G169" s="75">
        <v>0</v>
      </c>
      <c r="H169" s="75">
        <v>0</v>
      </c>
      <c r="I169" s="75">
        <v>0</v>
      </c>
      <c r="J169" s="75">
        <v>0</v>
      </c>
      <c r="K169" s="75">
        <v>0</v>
      </c>
      <c r="L169" s="75">
        <v>0</v>
      </c>
      <c r="M169" s="75">
        <v>0</v>
      </c>
      <c r="N169" s="75">
        <v>0</v>
      </c>
      <c r="O169" s="75">
        <v>0</v>
      </c>
      <c r="P169" s="90">
        <v>0</v>
      </c>
      <c r="Q169" s="9">
        <f t="shared" si="41"/>
        <v>0</v>
      </c>
      <c r="R169" s="8">
        <f t="shared" si="43"/>
        <v>0</v>
      </c>
    </row>
    <row r="170" spans="1:18" ht="15.75" hidden="1" customHeight="1" thickBot="1" x14ac:dyDescent="0.3">
      <c r="A170" s="3" t="s">
        <v>295</v>
      </c>
      <c r="B170" s="2" t="s">
        <v>296</v>
      </c>
      <c r="C170" s="2" t="s">
        <v>5</v>
      </c>
      <c r="D170" s="107">
        <v>20954054</v>
      </c>
      <c r="E170" s="75">
        <f t="shared" si="42"/>
        <v>1746171.1666666667</v>
      </c>
      <c r="F170" s="75">
        <v>1746171.1666666667</v>
      </c>
      <c r="G170" s="75">
        <v>1746171.1666666667</v>
      </c>
      <c r="H170" s="75">
        <v>1746171.1666666667</v>
      </c>
      <c r="I170" s="75">
        <v>1746171.1666666667</v>
      </c>
      <c r="J170" s="75">
        <v>1746171.1666666667</v>
      </c>
      <c r="K170" s="75">
        <v>1746171.1666666667</v>
      </c>
      <c r="L170" s="75">
        <v>1746171.1666666667</v>
      </c>
      <c r="M170" s="75">
        <v>1746171.1666666667</v>
      </c>
      <c r="N170" s="75">
        <v>1746171.1666666667</v>
      </c>
      <c r="O170" s="75">
        <v>1746171.1666666667</v>
      </c>
      <c r="P170" s="90">
        <v>1746171.1666666667</v>
      </c>
      <c r="Q170" s="9">
        <f t="shared" si="41"/>
        <v>20954054</v>
      </c>
      <c r="R170" s="8">
        <f t="shared" si="43"/>
        <v>0</v>
      </c>
    </row>
    <row r="171" spans="1:18" ht="15.75" hidden="1" customHeight="1" thickBot="1" x14ac:dyDescent="0.3">
      <c r="A171" s="3" t="s">
        <v>297</v>
      </c>
      <c r="B171" s="2" t="s">
        <v>298</v>
      </c>
      <c r="C171" s="2" t="s">
        <v>5</v>
      </c>
      <c r="D171" s="107">
        <v>0</v>
      </c>
      <c r="E171" s="75">
        <f t="shared" si="42"/>
        <v>0</v>
      </c>
      <c r="F171" s="75">
        <v>0</v>
      </c>
      <c r="G171" s="75">
        <v>0</v>
      </c>
      <c r="H171" s="75">
        <v>0</v>
      </c>
      <c r="I171" s="75">
        <v>0</v>
      </c>
      <c r="J171" s="75">
        <v>0</v>
      </c>
      <c r="K171" s="75">
        <v>0</v>
      </c>
      <c r="L171" s="75">
        <v>0</v>
      </c>
      <c r="M171" s="75">
        <v>0</v>
      </c>
      <c r="N171" s="75">
        <v>0</v>
      </c>
      <c r="O171" s="75">
        <v>0</v>
      </c>
      <c r="P171" s="90">
        <v>0</v>
      </c>
      <c r="Q171" s="9">
        <f t="shared" si="41"/>
        <v>0</v>
      </c>
      <c r="R171" s="8">
        <f t="shared" si="43"/>
        <v>0</v>
      </c>
    </row>
    <row r="172" spans="1:18" ht="15.75" hidden="1" customHeight="1" thickBot="1" x14ac:dyDescent="0.3">
      <c r="A172" s="3" t="s">
        <v>299</v>
      </c>
      <c r="B172" s="2" t="s">
        <v>300</v>
      </c>
      <c r="C172" s="2" t="s">
        <v>5</v>
      </c>
      <c r="D172" s="107"/>
      <c r="E172" s="75">
        <f t="shared" si="42"/>
        <v>0</v>
      </c>
      <c r="F172" s="75">
        <v>0</v>
      </c>
      <c r="G172" s="75">
        <v>0</v>
      </c>
      <c r="H172" s="75">
        <v>0</v>
      </c>
      <c r="I172" s="75">
        <v>0</v>
      </c>
      <c r="J172" s="75">
        <v>0</v>
      </c>
      <c r="K172" s="75">
        <v>0</v>
      </c>
      <c r="L172" s="75">
        <v>0</v>
      </c>
      <c r="M172" s="75">
        <v>0</v>
      </c>
      <c r="N172" s="75">
        <v>0</v>
      </c>
      <c r="O172" s="75">
        <v>0</v>
      </c>
      <c r="P172" s="90">
        <v>0</v>
      </c>
      <c r="Q172" s="9">
        <f t="shared" si="41"/>
        <v>0</v>
      </c>
      <c r="R172" s="8">
        <f t="shared" si="43"/>
        <v>0</v>
      </c>
    </row>
    <row r="173" spans="1:18" ht="15.75" hidden="1" customHeight="1" thickBot="1" x14ac:dyDescent="0.3">
      <c r="A173" s="3" t="s">
        <v>301</v>
      </c>
      <c r="B173" s="2" t="s">
        <v>302</v>
      </c>
      <c r="C173" s="2" t="s">
        <v>5</v>
      </c>
      <c r="D173" s="107">
        <v>71110050</v>
      </c>
      <c r="E173" s="75">
        <f t="shared" si="42"/>
        <v>5925837.5</v>
      </c>
      <c r="F173" s="75">
        <v>5925837.5</v>
      </c>
      <c r="G173" s="75">
        <v>5925837.5</v>
      </c>
      <c r="H173" s="75">
        <v>5925837.5</v>
      </c>
      <c r="I173" s="75">
        <v>5925837.5</v>
      </c>
      <c r="J173" s="75">
        <v>5925837.5</v>
      </c>
      <c r="K173" s="75">
        <v>5925837.5</v>
      </c>
      <c r="L173" s="75">
        <v>5925837.5</v>
      </c>
      <c r="M173" s="75">
        <v>5925837.5</v>
      </c>
      <c r="N173" s="75">
        <v>5925837.5</v>
      </c>
      <c r="O173" s="75">
        <v>5925837.5</v>
      </c>
      <c r="P173" s="90">
        <v>5925837.5</v>
      </c>
      <c r="Q173" s="9">
        <f t="shared" si="41"/>
        <v>71110050</v>
      </c>
      <c r="R173" s="8">
        <f t="shared" si="43"/>
        <v>0</v>
      </c>
    </row>
    <row r="174" spans="1:18" ht="15.75" hidden="1" customHeight="1" thickBot="1" x14ac:dyDescent="0.3">
      <c r="A174" s="3" t="s">
        <v>303</v>
      </c>
      <c r="B174" s="2" t="s">
        <v>304</v>
      </c>
      <c r="C174" s="2" t="s">
        <v>5</v>
      </c>
      <c r="D174" s="107">
        <v>0</v>
      </c>
      <c r="E174" s="75">
        <f t="shared" si="42"/>
        <v>0</v>
      </c>
      <c r="F174" s="75">
        <v>0</v>
      </c>
      <c r="G174" s="75">
        <v>0</v>
      </c>
      <c r="H174" s="75">
        <v>0</v>
      </c>
      <c r="I174" s="75">
        <v>0</v>
      </c>
      <c r="J174" s="75">
        <v>0</v>
      </c>
      <c r="K174" s="75">
        <v>0</v>
      </c>
      <c r="L174" s="75">
        <v>0</v>
      </c>
      <c r="M174" s="75">
        <v>0</v>
      </c>
      <c r="N174" s="75">
        <v>0</v>
      </c>
      <c r="O174" s="75">
        <v>0</v>
      </c>
      <c r="P174" s="90">
        <v>0</v>
      </c>
      <c r="Q174" s="9">
        <f t="shared" si="41"/>
        <v>0</v>
      </c>
      <c r="R174" s="8">
        <f t="shared" si="43"/>
        <v>0</v>
      </c>
    </row>
    <row r="175" spans="1:18" ht="15.75" hidden="1" customHeight="1" thickBot="1" x14ac:dyDescent="0.3">
      <c r="A175" s="3" t="s">
        <v>305</v>
      </c>
      <c r="B175" s="2" t="s">
        <v>306</v>
      </c>
      <c r="C175" s="2" t="s">
        <v>5</v>
      </c>
      <c r="D175" s="107">
        <v>42009133</v>
      </c>
      <c r="E175" s="75">
        <f t="shared" si="42"/>
        <v>3500761.0833333335</v>
      </c>
      <c r="F175" s="75">
        <v>3500761.0833333335</v>
      </c>
      <c r="G175" s="75">
        <v>3500761.0833333335</v>
      </c>
      <c r="H175" s="75">
        <v>3500761.0833333335</v>
      </c>
      <c r="I175" s="75">
        <v>3500761.0833333335</v>
      </c>
      <c r="J175" s="75">
        <v>3500761.0833333335</v>
      </c>
      <c r="K175" s="75">
        <v>3500761.0833333335</v>
      </c>
      <c r="L175" s="75">
        <v>3500761.0833333335</v>
      </c>
      <c r="M175" s="75">
        <v>3500761.0833333335</v>
      </c>
      <c r="N175" s="75">
        <v>3500761.0833333335</v>
      </c>
      <c r="O175" s="75">
        <v>3500761.0833333335</v>
      </c>
      <c r="P175" s="90">
        <v>3500761.0833333335</v>
      </c>
      <c r="Q175" s="9">
        <f t="shared" si="41"/>
        <v>42009133</v>
      </c>
      <c r="R175" s="8">
        <f t="shared" si="43"/>
        <v>0</v>
      </c>
    </row>
    <row r="176" spans="1:18" s="25" customFormat="1" ht="15.75" hidden="1" customHeight="1" thickBot="1" x14ac:dyDescent="0.3">
      <c r="A176" s="27" t="s">
        <v>334</v>
      </c>
      <c r="B176" s="28" t="s">
        <v>335</v>
      </c>
      <c r="C176" s="28" t="s">
        <v>5</v>
      </c>
      <c r="D176" s="108">
        <v>874317637</v>
      </c>
      <c r="E176" s="76">
        <f t="shared" si="42"/>
        <v>72859803.083333328</v>
      </c>
      <c r="F176" s="76">
        <v>72859803.083333328</v>
      </c>
      <c r="G176" s="76">
        <v>72859803.083333328</v>
      </c>
      <c r="H176" s="76">
        <v>72859803.083333328</v>
      </c>
      <c r="I176" s="76">
        <v>72859803.083333328</v>
      </c>
      <c r="J176" s="76">
        <v>72859803.083333328</v>
      </c>
      <c r="K176" s="76">
        <v>72859803.083333328</v>
      </c>
      <c r="L176" s="76">
        <v>72859803.083333328</v>
      </c>
      <c r="M176" s="76">
        <v>72859803.083333328</v>
      </c>
      <c r="N176" s="76">
        <v>72859803.083333328</v>
      </c>
      <c r="O176" s="76">
        <v>72859803.083333328</v>
      </c>
      <c r="P176" s="91">
        <v>72859803.083333328</v>
      </c>
      <c r="Q176" s="26">
        <f t="shared" si="41"/>
        <v>874317637.00000012</v>
      </c>
      <c r="R176" s="29">
        <f t="shared" si="43"/>
        <v>0</v>
      </c>
    </row>
    <row r="177" spans="1:18" ht="32.25" thickBot="1" x14ac:dyDescent="0.3">
      <c r="A177" s="3">
        <v>9</v>
      </c>
      <c r="B177" s="18" t="s">
        <v>307</v>
      </c>
      <c r="C177" s="42" t="s">
        <v>4</v>
      </c>
      <c r="D177" s="77">
        <f>D181</f>
        <v>1541358627</v>
      </c>
      <c r="E177" s="77">
        <f t="shared" ref="E177:P177" si="44">E181</f>
        <v>128446552</v>
      </c>
      <c r="F177" s="77">
        <f t="shared" si="44"/>
        <v>128446552</v>
      </c>
      <c r="G177" s="77">
        <f t="shared" si="44"/>
        <v>128446552</v>
      </c>
      <c r="H177" s="77">
        <f t="shared" si="44"/>
        <v>128446552</v>
      </c>
      <c r="I177" s="77">
        <f t="shared" si="44"/>
        <v>128446552</v>
      </c>
      <c r="J177" s="77">
        <f t="shared" si="44"/>
        <v>128446552</v>
      </c>
      <c r="K177" s="77">
        <f t="shared" si="44"/>
        <v>128446552</v>
      </c>
      <c r="L177" s="77">
        <f t="shared" si="44"/>
        <v>128446552</v>
      </c>
      <c r="M177" s="77">
        <f t="shared" si="44"/>
        <v>128446552</v>
      </c>
      <c r="N177" s="77">
        <f t="shared" si="44"/>
        <v>128446552</v>
      </c>
      <c r="O177" s="77">
        <f t="shared" si="44"/>
        <v>128446552</v>
      </c>
      <c r="P177" s="77">
        <f t="shared" si="44"/>
        <v>128446555</v>
      </c>
      <c r="Q177" s="9">
        <f t="shared" si="41"/>
        <v>1541358627</v>
      </c>
      <c r="R177" s="8">
        <f t="shared" si="43"/>
        <v>0</v>
      </c>
    </row>
    <row r="178" spans="1:18" ht="30.75" hidden="1" customHeight="1" thickBot="1" x14ac:dyDescent="0.3">
      <c r="A178" s="3">
        <v>9.1</v>
      </c>
      <c r="B178" s="2" t="s">
        <v>308</v>
      </c>
      <c r="C178" s="2" t="s">
        <v>5</v>
      </c>
      <c r="D178" s="78">
        <f ca="1">E178+F178+G178+H178+I178+J178+K178+L178+M178+N178+O178+P178</f>
        <v>0</v>
      </c>
      <c r="E178" s="78">
        <f t="shared" ref="E178:P179" ca="1" si="45">F178+G178+H178+I178+J178+K178+L178+M178+N178+O178+P178+Q178</f>
        <v>0</v>
      </c>
      <c r="F178" s="78">
        <f t="shared" ca="1" si="45"/>
        <v>0</v>
      </c>
      <c r="G178" s="78">
        <f t="shared" ca="1" si="45"/>
        <v>0</v>
      </c>
      <c r="H178" s="78">
        <f t="shared" ca="1" si="45"/>
        <v>0</v>
      </c>
      <c r="I178" s="78">
        <f t="shared" ca="1" si="45"/>
        <v>0</v>
      </c>
      <c r="J178" s="78">
        <f t="shared" ca="1" si="45"/>
        <v>0</v>
      </c>
      <c r="K178" s="78">
        <f t="shared" ca="1" si="45"/>
        <v>0</v>
      </c>
      <c r="L178" s="78">
        <f t="shared" ca="1" si="45"/>
        <v>0</v>
      </c>
      <c r="M178" s="78">
        <f t="shared" ca="1" si="45"/>
        <v>0</v>
      </c>
      <c r="N178" s="78">
        <f t="shared" ca="1" si="45"/>
        <v>0</v>
      </c>
      <c r="O178" s="78">
        <f t="shared" ca="1" si="45"/>
        <v>0</v>
      </c>
      <c r="P178" s="78">
        <f t="shared" ca="1" si="45"/>
        <v>0</v>
      </c>
      <c r="Q178" s="9">
        <f t="shared" ca="1" si="41"/>
        <v>0</v>
      </c>
      <c r="R178" s="8">
        <f t="shared" ca="1" si="43"/>
        <v>0</v>
      </c>
    </row>
    <row r="179" spans="1:18" ht="15.75" hidden="1" customHeight="1" thickBot="1" x14ac:dyDescent="0.3">
      <c r="A179" s="3">
        <v>9.1999999999999993</v>
      </c>
      <c r="B179" s="2" t="s">
        <v>309</v>
      </c>
      <c r="C179" s="2" t="s">
        <v>5</v>
      </c>
      <c r="D179" s="54">
        <f ca="1">E179+F179+G179+H179+I179+J179+K179+L179+M179+N179+O179+P179</f>
        <v>0</v>
      </c>
      <c r="E179" s="54">
        <f t="shared" ca="1" si="45"/>
        <v>0</v>
      </c>
      <c r="F179" s="54">
        <f t="shared" ca="1" si="45"/>
        <v>0</v>
      </c>
      <c r="G179" s="54">
        <f t="shared" ca="1" si="45"/>
        <v>0</v>
      </c>
      <c r="H179" s="54">
        <f t="shared" ca="1" si="45"/>
        <v>0</v>
      </c>
      <c r="I179" s="54">
        <f t="shared" ca="1" si="45"/>
        <v>0</v>
      </c>
      <c r="J179" s="54">
        <f t="shared" ca="1" si="45"/>
        <v>0</v>
      </c>
      <c r="K179" s="54">
        <f t="shared" ca="1" si="45"/>
        <v>0</v>
      </c>
      <c r="L179" s="54">
        <f t="shared" ca="1" si="45"/>
        <v>0</v>
      </c>
      <c r="M179" s="54">
        <f t="shared" ca="1" si="45"/>
        <v>0</v>
      </c>
      <c r="N179" s="54">
        <f t="shared" ca="1" si="45"/>
        <v>0</v>
      </c>
      <c r="O179" s="54">
        <f t="shared" ca="1" si="45"/>
        <v>0</v>
      </c>
      <c r="P179" s="54">
        <f t="shared" ca="1" si="45"/>
        <v>0</v>
      </c>
      <c r="Q179" s="9">
        <f t="shared" ca="1" si="41"/>
        <v>0</v>
      </c>
      <c r="R179" s="8">
        <f t="shared" ca="1" si="43"/>
        <v>0</v>
      </c>
    </row>
    <row r="180" spans="1:18" ht="15.75" hidden="1" customHeight="1" thickBot="1" x14ac:dyDescent="0.3">
      <c r="A180" s="3">
        <v>9.3000000000000007</v>
      </c>
      <c r="B180" s="2" t="s">
        <v>310</v>
      </c>
      <c r="C180" s="2" t="s">
        <v>4</v>
      </c>
      <c r="D180" s="67">
        <f>+D181</f>
        <v>1541358627</v>
      </c>
      <c r="E180" s="67">
        <f t="shared" ref="E180:P180" si="46">+E181</f>
        <v>128446552</v>
      </c>
      <c r="F180" s="67">
        <f t="shared" si="46"/>
        <v>128446552</v>
      </c>
      <c r="G180" s="67">
        <f t="shared" si="46"/>
        <v>128446552</v>
      </c>
      <c r="H180" s="67">
        <f t="shared" si="46"/>
        <v>128446552</v>
      </c>
      <c r="I180" s="67">
        <f t="shared" si="46"/>
        <v>128446552</v>
      </c>
      <c r="J180" s="67">
        <f t="shared" si="46"/>
        <v>128446552</v>
      </c>
      <c r="K180" s="67">
        <f t="shared" si="46"/>
        <v>128446552</v>
      </c>
      <c r="L180" s="67">
        <f t="shared" si="46"/>
        <v>128446552</v>
      </c>
      <c r="M180" s="67">
        <f t="shared" si="46"/>
        <v>128446552</v>
      </c>
      <c r="N180" s="67">
        <f t="shared" si="46"/>
        <v>128446552</v>
      </c>
      <c r="O180" s="67">
        <f t="shared" si="46"/>
        <v>128446552</v>
      </c>
      <c r="P180" s="67">
        <f t="shared" si="46"/>
        <v>128446555</v>
      </c>
      <c r="Q180" s="9">
        <f t="shared" si="41"/>
        <v>1541358627</v>
      </c>
      <c r="R180" s="8">
        <f t="shared" si="43"/>
        <v>0</v>
      </c>
    </row>
    <row r="181" spans="1:18" ht="15.75" hidden="1" customHeight="1" thickBot="1" x14ac:dyDescent="0.3">
      <c r="A181" s="3" t="s">
        <v>311</v>
      </c>
      <c r="B181" s="2" t="s">
        <v>312</v>
      </c>
      <c r="C181" s="14" t="s">
        <v>5</v>
      </c>
      <c r="D181" s="103">
        <f>E181+F181+G181+H181+I181+J181+K181+L181+M181+N181+O181+P181</f>
        <v>1541358627</v>
      </c>
      <c r="E181" s="65">
        <v>128446552</v>
      </c>
      <c r="F181" s="85">
        <v>128446552</v>
      </c>
      <c r="G181" s="85">
        <v>128446552</v>
      </c>
      <c r="H181" s="85">
        <v>128446552</v>
      </c>
      <c r="I181" s="85">
        <v>128446552</v>
      </c>
      <c r="J181" s="85">
        <v>128446552</v>
      </c>
      <c r="K181" s="85">
        <v>128446552</v>
      </c>
      <c r="L181" s="85">
        <v>128446552</v>
      </c>
      <c r="M181" s="85">
        <v>128446552</v>
      </c>
      <c r="N181" s="85">
        <v>128446552</v>
      </c>
      <c r="O181" s="85">
        <v>128446552</v>
      </c>
      <c r="P181" s="85">
        <v>128446555</v>
      </c>
      <c r="Q181" s="9">
        <f t="shared" si="41"/>
        <v>1541358627</v>
      </c>
      <c r="R181" s="8">
        <f t="shared" si="43"/>
        <v>0</v>
      </c>
    </row>
    <row r="182" spans="1:18" ht="15.75" hidden="1" customHeight="1" thickBot="1" x14ac:dyDescent="0.3">
      <c r="A182" s="3">
        <v>9.4</v>
      </c>
      <c r="B182" s="5" t="s">
        <v>313</v>
      </c>
      <c r="C182" s="16" t="s">
        <v>5</v>
      </c>
      <c r="D182" s="102"/>
      <c r="E182" s="79">
        <f t="shared" ref="E182:P184" si="47">F182+G182+H182+I182+J182+K182+L182+M182+N182+O182+P182+Q182</f>
        <v>0</v>
      </c>
      <c r="F182" s="79">
        <f t="shared" si="47"/>
        <v>0</v>
      </c>
      <c r="G182" s="79">
        <f t="shared" si="47"/>
        <v>0</v>
      </c>
      <c r="H182" s="79">
        <f t="shared" si="47"/>
        <v>0</v>
      </c>
      <c r="I182" s="79">
        <f t="shared" si="47"/>
        <v>0</v>
      </c>
      <c r="J182" s="79">
        <f t="shared" si="47"/>
        <v>0</v>
      </c>
      <c r="K182" s="79">
        <f t="shared" si="47"/>
        <v>0</v>
      </c>
      <c r="L182" s="79">
        <f t="shared" si="47"/>
        <v>0</v>
      </c>
      <c r="M182" s="79">
        <f t="shared" si="47"/>
        <v>0</v>
      </c>
      <c r="N182" s="79">
        <f t="shared" si="47"/>
        <v>0</v>
      </c>
      <c r="O182" s="79">
        <f t="shared" si="47"/>
        <v>0</v>
      </c>
      <c r="P182" s="79">
        <f t="shared" si="47"/>
        <v>0</v>
      </c>
      <c r="Q182" s="9"/>
      <c r="R182" s="8">
        <f t="shared" si="43"/>
        <v>0</v>
      </c>
    </row>
    <row r="183" spans="1:18" ht="15.75" hidden="1" customHeight="1" thickBot="1" x14ac:dyDescent="0.3">
      <c r="A183" s="3">
        <v>9.5</v>
      </c>
      <c r="B183" s="5" t="s">
        <v>314</v>
      </c>
      <c r="C183" s="16" t="s">
        <v>5</v>
      </c>
      <c r="D183" s="102">
        <f t="shared" ref="D183" ca="1" si="48">E183+F183+G183+H183+I183+J183+K183+L183+M183+N183+O183+P183</f>
        <v>0</v>
      </c>
      <c r="E183" s="79">
        <f t="shared" ca="1" si="47"/>
        <v>0</v>
      </c>
      <c r="F183" s="79">
        <f t="shared" ca="1" si="47"/>
        <v>0</v>
      </c>
      <c r="G183" s="79">
        <f t="shared" ca="1" si="47"/>
        <v>0</v>
      </c>
      <c r="H183" s="79">
        <f t="shared" ca="1" si="47"/>
        <v>0</v>
      </c>
      <c r="I183" s="79">
        <f t="shared" ca="1" si="47"/>
        <v>0</v>
      </c>
      <c r="J183" s="79">
        <f t="shared" ca="1" si="47"/>
        <v>0</v>
      </c>
      <c r="K183" s="79">
        <f t="shared" ca="1" si="47"/>
        <v>0</v>
      </c>
      <c r="L183" s="79">
        <f t="shared" ca="1" si="47"/>
        <v>0</v>
      </c>
      <c r="M183" s="79">
        <f t="shared" ca="1" si="47"/>
        <v>0</v>
      </c>
      <c r="N183" s="79">
        <f t="shared" ca="1" si="47"/>
        <v>0</v>
      </c>
      <c r="O183" s="79">
        <f t="shared" ca="1" si="47"/>
        <v>0</v>
      </c>
      <c r="P183" s="79">
        <f t="shared" ca="1" si="47"/>
        <v>0</v>
      </c>
      <c r="Q183" s="9"/>
      <c r="R183" s="8">
        <f t="shared" ca="1" si="43"/>
        <v>0</v>
      </c>
    </row>
    <row r="184" spans="1:18" ht="30.75" hidden="1" customHeight="1" thickBot="1" x14ac:dyDescent="0.3">
      <c r="A184" s="13">
        <v>9.6</v>
      </c>
      <c r="B184" s="15" t="s">
        <v>315</v>
      </c>
      <c r="C184" s="16" t="s">
        <v>5</v>
      </c>
      <c r="D184" s="102">
        <v>0</v>
      </c>
      <c r="E184" s="79">
        <f t="shared" si="47"/>
        <v>0</v>
      </c>
      <c r="F184" s="79">
        <f t="shared" si="47"/>
        <v>0</v>
      </c>
      <c r="G184" s="79">
        <f t="shared" si="47"/>
        <v>0</v>
      </c>
      <c r="H184" s="79">
        <f t="shared" si="47"/>
        <v>0</v>
      </c>
      <c r="I184" s="79">
        <f t="shared" si="47"/>
        <v>0</v>
      </c>
      <c r="J184" s="79">
        <f t="shared" si="47"/>
        <v>0</v>
      </c>
      <c r="K184" s="79">
        <f t="shared" si="47"/>
        <v>0</v>
      </c>
      <c r="L184" s="79">
        <f t="shared" si="47"/>
        <v>0</v>
      </c>
      <c r="M184" s="79">
        <f t="shared" si="47"/>
        <v>0</v>
      </c>
      <c r="N184" s="79">
        <f t="shared" si="47"/>
        <v>0</v>
      </c>
      <c r="O184" s="79">
        <f t="shared" si="47"/>
        <v>0</v>
      </c>
      <c r="P184" s="79">
        <f t="shared" si="47"/>
        <v>0</v>
      </c>
      <c r="Q184" s="9"/>
      <c r="R184" s="8">
        <f t="shared" si="43"/>
        <v>0</v>
      </c>
    </row>
    <row r="185" spans="1:18" ht="15.75" x14ac:dyDescent="0.25">
      <c r="A185" s="30" t="s">
        <v>329</v>
      </c>
      <c r="B185" s="20" t="s">
        <v>3</v>
      </c>
      <c r="C185" s="42" t="s">
        <v>4</v>
      </c>
      <c r="D185" s="77">
        <f>D186</f>
        <v>400000000</v>
      </c>
      <c r="E185" s="77">
        <f t="shared" ref="E185:P185" si="49">E186</f>
        <v>0</v>
      </c>
      <c r="F185" s="77">
        <f t="shared" si="49"/>
        <v>0</v>
      </c>
      <c r="G185" s="77">
        <f t="shared" si="49"/>
        <v>0</v>
      </c>
      <c r="H185" s="77">
        <f t="shared" si="49"/>
        <v>200000000</v>
      </c>
      <c r="I185" s="77">
        <f t="shared" si="49"/>
        <v>200000000</v>
      </c>
      <c r="J185" s="77">
        <f t="shared" si="49"/>
        <v>0</v>
      </c>
      <c r="K185" s="77">
        <f t="shared" si="49"/>
        <v>0</v>
      </c>
      <c r="L185" s="77">
        <f t="shared" si="49"/>
        <v>0</v>
      </c>
      <c r="M185" s="77">
        <f t="shared" si="49"/>
        <v>0</v>
      </c>
      <c r="N185" s="77">
        <f t="shared" si="49"/>
        <v>0</v>
      </c>
      <c r="O185" s="77">
        <f t="shared" si="49"/>
        <v>0</v>
      </c>
      <c r="P185" s="77">
        <f t="shared" si="49"/>
        <v>0</v>
      </c>
      <c r="Q185" s="9">
        <f t="shared" si="41"/>
        <v>400000000</v>
      </c>
      <c r="R185" s="8">
        <f t="shared" si="43"/>
        <v>0</v>
      </c>
    </row>
    <row r="186" spans="1:18" s="25" customFormat="1" hidden="1" x14ac:dyDescent="0.25">
      <c r="A186" s="30" t="s">
        <v>330</v>
      </c>
      <c r="B186" s="31" t="s">
        <v>331</v>
      </c>
      <c r="C186" s="31" t="s">
        <v>5</v>
      </c>
      <c r="D186" s="83">
        <v>400000000</v>
      </c>
      <c r="E186" s="80"/>
      <c r="F186" s="80"/>
      <c r="G186" s="80"/>
      <c r="H186" s="80">
        <v>200000000</v>
      </c>
      <c r="I186" s="80">
        <v>200000000</v>
      </c>
      <c r="J186" s="80"/>
      <c r="K186" s="80"/>
      <c r="L186" s="68"/>
      <c r="M186" s="68"/>
      <c r="N186" s="68"/>
      <c r="O186" s="68"/>
      <c r="P186" s="68"/>
      <c r="Q186" s="26">
        <f t="shared" si="41"/>
        <v>400000000</v>
      </c>
      <c r="R186" s="29">
        <f t="shared" si="43"/>
        <v>0</v>
      </c>
    </row>
    <row r="187" spans="1:18" s="25" customFormat="1" hidden="1" x14ac:dyDescent="0.25">
      <c r="A187" s="30" t="s">
        <v>332</v>
      </c>
      <c r="B187" s="31" t="s">
        <v>6</v>
      </c>
      <c r="C187" s="31" t="s">
        <v>333</v>
      </c>
      <c r="D187" s="54">
        <v>0</v>
      </c>
      <c r="E187" s="74">
        <v>0</v>
      </c>
      <c r="F187" s="74">
        <v>0</v>
      </c>
      <c r="G187" s="74">
        <v>0</v>
      </c>
      <c r="H187" s="74">
        <v>0</v>
      </c>
      <c r="I187" s="74">
        <v>0</v>
      </c>
      <c r="J187" s="74">
        <v>0</v>
      </c>
      <c r="K187" s="74">
        <v>0</v>
      </c>
      <c r="L187" s="74">
        <v>0</v>
      </c>
      <c r="M187" s="74">
        <v>0</v>
      </c>
      <c r="N187" s="74">
        <v>0</v>
      </c>
      <c r="O187" s="74">
        <v>0</v>
      </c>
      <c r="P187" s="74">
        <v>0</v>
      </c>
      <c r="Q187" s="26">
        <f t="shared" si="41"/>
        <v>0</v>
      </c>
      <c r="R187" s="29">
        <f t="shared" si="43"/>
        <v>0</v>
      </c>
    </row>
    <row r="189" spans="1:18" x14ac:dyDescent="0.25">
      <c r="A189" s="23"/>
      <c r="B189" s="24"/>
    </row>
    <row r="190" spans="1:18" x14ac:dyDescent="0.25">
      <c r="D190" s="9">
        <f ca="1">SUM(D6:D187)</f>
        <v>0</v>
      </c>
      <c r="Q190" s="9"/>
    </row>
    <row r="192" spans="1:18" x14ac:dyDescent="0.25">
      <c r="D192" s="48">
        <f>D4+D33+D71+D82+D101+D105+D177+D185</f>
        <v>33033246698</v>
      </c>
      <c r="H192" s="48">
        <f>H4+H33+H71+H82+H101+H105+H177+H185</f>
        <v>2761095111.6666665</v>
      </c>
      <c r="I192" s="48">
        <f>I4+I33+I71+I82+I101+I105+I177+I185</f>
        <v>2916767667.6666665</v>
      </c>
      <c r="J192" s="48">
        <f>J4+J33+J71+J82+J101+J105+J177+J185</f>
        <v>2830465445.6666675</v>
      </c>
      <c r="K192" s="48">
        <f t="shared" ref="K192:P192" si="50">K4+K33+K71+K82+K101+K105+K177+K185</f>
        <v>2779505794.6666665</v>
      </c>
      <c r="L192" s="48">
        <f t="shared" si="50"/>
        <v>2426514994.6666665</v>
      </c>
      <c r="M192" s="48">
        <f t="shared" si="50"/>
        <v>2575204401.6666665</v>
      </c>
      <c r="N192" s="48">
        <f t="shared" si="50"/>
        <v>2683427827.6666665</v>
      </c>
      <c r="O192" s="48">
        <f t="shared" si="50"/>
        <v>2544895181.6666665</v>
      </c>
      <c r="P192" s="48">
        <f t="shared" si="50"/>
        <v>2851570697.6666675</v>
      </c>
      <c r="R192" s="9">
        <f>Q4+Q33+Q71+Q82+Q101+Q105+Q177+Q185</f>
        <v>33033246698.000008</v>
      </c>
    </row>
    <row r="194" spans="5:5" x14ac:dyDescent="0.25">
      <c r="E194">
        <v>5157545624</v>
      </c>
    </row>
    <row r="195" spans="5:5" x14ac:dyDescent="0.25">
      <c r="E195" s="17">
        <f>SUM(D133:D175)</f>
        <v>4283227987</v>
      </c>
    </row>
    <row r="196" spans="5:5" x14ac:dyDescent="0.25">
      <c r="E196" s="17">
        <f>+E194-E195</f>
        <v>874317637</v>
      </c>
    </row>
  </sheetData>
  <autoFilter ref="A2:C2"/>
  <mergeCells count="2">
    <mergeCell ref="D1:P1"/>
    <mergeCell ref="S1:AE1"/>
  </mergeCells>
  <pageMargins left="0.17" right="0.15748031496062992" top="0.19685039370078741" bottom="0.35433070866141736" header="0.15748031496062992" footer="0.23622047244094491"/>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S218"/>
  <sheetViews>
    <sheetView showGridLines="0" tabSelected="1" topLeftCell="A121" zoomScale="80" zoomScaleNormal="80" workbookViewId="0">
      <selection activeCell="A6" sqref="A6"/>
    </sheetView>
  </sheetViews>
  <sheetFormatPr baseColWidth="10" defaultRowHeight="15" x14ac:dyDescent="0.25"/>
  <cols>
    <col min="1" max="1" width="45.7109375" bestFit="1" customWidth="1"/>
    <col min="2" max="2" width="21" customWidth="1"/>
    <col min="3" max="3" width="19.7109375" customWidth="1"/>
    <col min="4" max="4" width="19.42578125" customWidth="1"/>
    <col min="5" max="5" width="20.85546875" customWidth="1"/>
    <col min="6" max="6" width="22.42578125" customWidth="1"/>
    <col min="7" max="7" width="19.42578125" customWidth="1"/>
    <col min="8" max="8" width="21" customWidth="1"/>
    <col min="9" max="9" width="21.5703125" customWidth="1"/>
    <col min="10" max="10" width="21.140625" customWidth="1"/>
    <col min="11" max="11" width="20.85546875" customWidth="1"/>
    <col min="12" max="12" width="21.7109375" customWidth="1"/>
    <col min="13" max="13" width="19.5703125" customWidth="1"/>
    <col min="14" max="14" width="19.28515625" customWidth="1"/>
    <col min="15" max="15" width="18.7109375" hidden="1" customWidth="1"/>
    <col min="16" max="16" width="22.28515625" style="8" hidden="1" customWidth="1"/>
    <col min="17" max="17" width="0" hidden="1" customWidth="1"/>
    <col min="18" max="18" width="25.5703125" hidden="1" customWidth="1"/>
    <col min="19" max="19" width="21.85546875" hidden="1" customWidth="1"/>
    <col min="20" max="23" width="0" hidden="1" customWidth="1"/>
  </cols>
  <sheetData>
    <row r="4" spans="1:19" ht="27" customHeight="1" x14ac:dyDescent="0.25">
      <c r="A4" s="162" t="s">
        <v>345</v>
      </c>
      <c r="B4" s="162"/>
      <c r="C4" s="162"/>
      <c r="D4" s="162"/>
      <c r="E4" s="162"/>
      <c r="F4" s="162"/>
      <c r="G4" s="162"/>
      <c r="H4" s="162"/>
      <c r="I4" s="162"/>
      <c r="J4" s="162"/>
      <c r="K4" s="162"/>
      <c r="L4" s="162"/>
      <c r="M4" s="162"/>
      <c r="N4" s="162"/>
      <c r="O4" s="162"/>
    </row>
    <row r="5" spans="1:19" ht="33" customHeight="1" x14ac:dyDescent="0.25">
      <c r="A5" s="162"/>
      <c r="B5" s="162"/>
      <c r="C5" s="162"/>
      <c r="D5" s="162"/>
      <c r="E5" s="162"/>
      <c r="F5" s="162"/>
      <c r="G5" s="162"/>
      <c r="H5" s="162"/>
      <c r="I5" s="162"/>
      <c r="J5" s="162"/>
      <c r="K5" s="162"/>
      <c r="L5" s="162"/>
      <c r="M5" s="162"/>
      <c r="N5" s="162"/>
      <c r="O5" s="162"/>
    </row>
    <row r="7" spans="1:19" ht="15.75" thickBot="1" x14ac:dyDescent="0.3"/>
    <row r="8" spans="1:19" x14ac:dyDescent="0.25">
      <c r="A8" s="154" t="s">
        <v>343</v>
      </c>
      <c r="B8" s="155"/>
      <c r="C8" s="155"/>
      <c r="D8" s="155"/>
      <c r="E8" s="155"/>
      <c r="F8" s="155"/>
      <c r="G8" s="155"/>
      <c r="H8" s="155"/>
      <c r="I8" s="155"/>
      <c r="J8" s="155"/>
      <c r="K8" s="155"/>
      <c r="L8" s="155"/>
      <c r="M8" s="155"/>
      <c r="N8" s="156"/>
    </row>
    <row r="9" spans="1:19" ht="15" customHeight="1" thickBot="1" x14ac:dyDescent="0.3">
      <c r="A9" s="157"/>
      <c r="B9" s="158"/>
      <c r="C9" s="158"/>
      <c r="D9" s="158"/>
      <c r="E9" s="158"/>
      <c r="F9" s="158"/>
      <c r="G9" s="158"/>
      <c r="H9" s="158"/>
      <c r="I9" s="158"/>
      <c r="J9" s="158"/>
      <c r="K9" s="158"/>
      <c r="L9" s="158"/>
      <c r="M9" s="158"/>
      <c r="N9" s="159"/>
    </row>
    <row r="10" spans="1:19" ht="15.75" customHeight="1" thickBot="1" x14ac:dyDescent="0.3">
      <c r="A10" s="154" t="s">
        <v>344</v>
      </c>
      <c r="B10" s="160"/>
      <c r="C10" s="160"/>
      <c r="D10" s="160"/>
      <c r="E10" s="160"/>
      <c r="F10" s="160"/>
      <c r="G10" s="160"/>
      <c r="H10" s="160"/>
      <c r="I10" s="160"/>
      <c r="J10" s="160"/>
      <c r="K10" s="160"/>
      <c r="L10" s="160"/>
      <c r="M10" s="160"/>
      <c r="N10" s="161"/>
    </row>
    <row r="11" spans="1:19" ht="31.5" customHeight="1" thickBot="1" x14ac:dyDescent="0.3">
      <c r="A11" s="22"/>
      <c r="B11" s="40" t="s">
        <v>342</v>
      </c>
      <c r="C11" s="41" t="s">
        <v>317</v>
      </c>
      <c r="D11" s="41" t="s">
        <v>318</v>
      </c>
      <c r="E11" s="41" t="s">
        <v>319</v>
      </c>
      <c r="F11" s="41" t="s">
        <v>320</v>
      </c>
      <c r="G11" s="41" t="s">
        <v>321</v>
      </c>
      <c r="H11" s="41" t="s">
        <v>322</v>
      </c>
      <c r="I11" s="41" t="s">
        <v>323</v>
      </c>
      <c r="J11" s="41" t="s">
        <v>324</v>
      </c>
      <c r="K11" s="41" t="s">
        <v>325</v>
      </c>
      <c r="L11" s="41" t="s">
        <v>326</v>
      </c>
      <c r="M11" s="41" t="s">
        <v>327</v>
      </c>
      <c r="N11" s="41" t="s">
        <v>328</v>
      </c>
    </row>
    <row r="12" spans="1:19" ht="16.5" thickTop="1" x14ac:dyDescent="0.25">
      <c r="A12" s="34" t="s">
        <v>7</v>
      </c>
      <c r="B12" s="94">
        <v>1549842112</v>
      </c>
      <c r="C12" s="92">
        <v>234187036</v>
      </c>
      <c r="D12" s="93">
        <v>142582940</v>
      </c>
      <c r="E12" s="93">
        <v>135343303</v>
      </c>
      <c r="F12" s="93">
        <v>114653580</v>
      </c>
      <c r="G12" s="93">
        <v>113530264</v>
      </c>
      <c r="H12" s="93">
        <v>113711919</v>
      </c>
      <c r="I12" s="93">
        <v>113656339</v>
      </c>
      <c r="J12" s="93">
        <v>116614435</v>
      </c>
      <c r="K12" s="93">
        <v>104191422</v>
      </c>
      <c r="L12" s="93">
        <v>105231136</v>
      </c>
      <c r="M12" s="93">
        <v>112849102</v>
      </c>
      <c r="N12" s="93">
        <v>143290636</v>
      </c>
      <c r="O12" s="9">
        <v>1549842112</v>
      </c>
      <c r="P12" s="8">
        <v>0</v>
      </c>
      <c r="R12" s="116"/>
      <c r="S12" s="116">
        <v>237883670.28</v>
      </c>
    </row>
    <row r="13" spans="1:19" x14ac:dyDescent="0.25">
      <c r="A13" s="5" t="s">
        <v>8</v>
      </c>
      <c r="B13" s="122">
        <v>131348519</v>
      </c>
      <c r="C13" s="123">
        <v>11152798</v>
      </c>
      <c r="D13" s="123">
        <v>10692255</v>
      </c>
      <c r="E13" s="123">
        <v>10143776</v>
      </c>
      <c r="F13" s="123">
        <v>11330246</v>
      </c>
      <c r="G13" s="123">
        <v>10905064</v>
      </c>
      <c r="H13" s="123">
        <v>10839022</v>
      </c>
      <c r="I13" s="123">
        <v>12090672</v>
      </c>
      <c r="J13" s="123">
        <v>9527245</v>
      </c>
      <c r="K13" s="123">
        <v>10312341</v>
      </c>
      <c r="L13" s="123">
        <v>9609393</v>
      </c>
      <c r="M13" s="123">
        <v>11483867</v>
      </c>
      <c r="N13" s="123">
        <v>13261840</v>
      </c>
      <c r="O13" s="116">
        <v>131348519</v>
      </c>
    </row>
    <row r="14" spans="1:19" ht="30" hidden="1" x14ac:dyDescent="0.25">
      <c r="A14" s="2" t="s">
        <v>10</v>
      </c>
      <c r="B14" s="124">
        <v>68302912</v>
      </c>
      <c r="C14" s="125">
        <v>6435044</v>
      </c>
      <c r="D14" s="125">
        <v>6276263</v>
      </c>
      <c r="E14" s="125">
        <v>5615996</v>
      </c>
      <c r="F14" s="125">
        <v>5772633</v>
      </c>
      <c r="G14" s="125">
        <v>6008286</v>
      </c>
      <c r="H14" s="125">
        <v>5359216</v>
      </c>
      <c r="I14" s="125">
        <v>6661233</v>
      </c>
      <c r="J14" s="125">
        <v>4314264</v>
      </c>
      <c r="K14" s="125">
        <v>5354798</v>
      </c>
      <c r="L14" s="125">
        <v>4378197</v>
      </c>
      <c r="M14" s="125">
        <v>5766547</v>
      </c>
      <c r="N14" s="125">
        <v>6360435</v>
      </c>
      <c r="O14" s="9">
        <v>68302912</v>
      </c>
      <c r="P14" s="8">
        <v>0</v>
      </c>
    </row>
    <row r="15" spans="1:19" hidden="1" x14ac:dyDescent="0.25">
      <c r="A15" s="2" t="s">
        <v>12</v>
      </c>
      <c r="B15" s="62">
        <v>15297203</v>
      </c>
      <c r="C15" s="126">
        <v>1152265</v>
      </c>
      <c r="D15" s="125">
        <v>1104496</v>
      </c>
      <c r="E15" s="125">
        <v>1137644</v>
      </c>
      <c r="F15" s="125">
        <v>1212509</v>
      </c>
      <c r="G15" s="125">
        <v>1349249</v>
      </c>
      <c r="H15" s="125">
        <v>1331673</v>
      </c>
      <c r="I15" s="125">
        <v>1345635</v>
      </c>
      <c r="J15" s="125">
        <v>1326262</v>
      </c>
      <c r="K15" s="125">
        <v>1231852</v>
      </c>
      <c r="L15" s="125">
        <v>1344477</v>
      </c>
      <c r="M15" s="125">
        <v>1372216</v>
      </c>
      <c r="N15" s="125">
        <v>1388925</v>
      </c>
      <c r="O15" s="9">
        <v>15297203</v>
      </c>
      <c r="P15" s="8">
        <v>0</v>
      </c>
    </row>
    <row r="16" spans="1:19" ht="30" hidden="1" x14ac:dyDescent="0.25">
      <c r="A16" s="2" t="s">
        <v>14</v>
      </c>
      <c r="B16" s="62">
        <v>31168104</v>
      </c>
      <c r="C16" s="127">
        <v>2219169</v>
      </c>
      <c r="D16" s="125">
        <v>1945144</v>
      </c>
      <c r="E16" s="125">
        <v>2212935</v>
      </c>
      <c r="F16" s="125">
        <v>2836297</v>
      </c>
      <c r="G16" s="125">
        <v>2179655</v>
      </c>
      <c r="H16" s="125">
        <v>2805129</v>
      </c>
      <c r="I16" s="125">
        <v>2773961</v>
      </c>
      <c r="J16" s="125">
        <v>2537083</v>
      </c>
      <c r="K16" s="125">
        <v>2540200</v>
      </c>
      <c r="L16" s="125">
        <v>2537083</v>
      </c>
      <c r="M16" s="125">
        <v>2836297</v>
      </c>
      <c r="N16" s="125">
        <v>3745151</v>
      </c>
      <c r="O16" s="9">
        <v>31168104</v>
      </c>
      <c r="P16" s="8">
        <v>0</v>
      </c>
    </row>
    <row r="17" spans="1:16" hidden="1" x14ac:dyDescent="0.25">
      <c r="A17" s="2" t="s">
        <v>16</v>
      </c>
      <c r="B17" s="134">
        <v>16580300</v>
      </c>
      <c r="C17" s="147">
        <v>1346320</v>
      </c>
      <c r="D17" s="148">
        <v>1366352</v>
      </c>
      <c r="E17" s="148">
        <v>1177201</v>
      </c>
      <c r="F17" s="148">
        <v>1508807</v>
      </c>
      <c r="G17" s="148">
        <v>1367874</v>
      </c>
      <c r="H17" s="148">
        <v>1343004</v>
      </c>
      <c r="I17" s="148">
        <v>1309843</v>
      </c>
      <c r="J17" s="148">
        <v>1349636</v>
      </c>
      <c r="K17" s="148">
        <v>1185491</v>
      </c>
      <c r="L17" s="148">
        <v>1349636</v>
      </c>
      <c r="M17" s="148">
        <v>1508807</v>
      </c>
      <c r="N17" s="148">
        <v>1767329</v>
      </c>
      <c r="O17" s="9">
        <v>16580300</v>
      </c>
      <c r="P17" s="8">
        <v>0</v>
      </c>
    </row>
    <row r="18" spans="1:16" x14ac:dyDescent="0.25">
      <c r="A18" s="5" t="s">
        <v>17</v>
      </c>
      <c r="B18" s="122">
        <v>227690000</v>
      </c>
      <c r="C18" s="122">
        <v>90910334</v>
      </c>
      <c r="D18" s="122">
        <v>32407330</v>
      </c>
      <c r="E18" s="122">
        <v>31485461</v>
      </c>
      <c r="F18" s="122">
        <v>10299315</v>
      </c>
      <c r="G18" s="122">
        <v>9219407</v>
      </c>
      <c r="H18" s="122">
        <v>7331690</v>
      </c>
      <c r="I18" s="122">
        <v>8645894</v>
      </c>
      <c r="J18" s="122">
        <v>5737674</v>
      </c>
      <c r="K18" s="122">
        <v>5641084</v>
      </c>
      <c r="L18" s="122">
        <v>6242734</v>
      </c>
      <c r="M18" s="122">
        <v>6138481</v>
      </c>
      <c r="N18" s="122">
        <v>13630596</v>
      </c>
      <c r="O18" s="9">
        <v>227690000</v>
      </c>
      <c r="P18" s="8">
        <v>0</v>
      </c>
    </row>
    <row r="19" spans="1:16" hidden="1" x14ac:dyDescent="0.25">
      <c r="A19" s="5" t="s">
        <v>19</v>
      </c>
      <c r="B19" s="68">
        <v>227690000</v>
      </c>
      <c r="C19" s="68">
        <v>90910334</v>
      </c>
      <c r="D19" s="68">
        <v>32407330</v>
      </c>
      <c r="E19" s="68">
        <v>31485461</v>
      </c>
      <c r="F19" s="68">
        <v>10299315</v>
      </c>
      <c r="G19" s="68">
        <v>9219407</v>
      </c>
      <c r="H19" s="68">
        <v>7331690</v>
      </c>
      <c r="I19" s="68">
        <v>8645894</v>
      </c>
      <c r="J19" s="68">
        <v>5737674</v>
      </c>
      <c r="K19" s="68">
        <v>5641084</v>
      </c>
      <c r="L19" s="68">
        <v>6242734</v>
      </c>
      <c r="M19" s="68">
        <v>6138481</v>
      </c>
      <c r="N19" s="68">
        <v>13630596</v>
      </c>
      <c r="O19" s="9">
        <v>227690000</v>
      </c>
      <c r="P19" s="8">
        <v>0</v>
      </c>
    </row>
    <row r="20" spans="1:16" ht="30" x14ac:dyDescent="0.25">
      <c r="A20" s="5" t="s">
        <v>20</v>
      </c>
      <c r="B20" s="122">
        <v>212628301</v>
      </c>
      <c r="C20" s="123">
        <v>21016014</v>
      </c>
      <c r="D20" s="123">
        <v>18120448</v>
      </c>
      <c r="E20" s="123">
        <v>18273144</v>
      </c>
      <c r="F20" s="123">
        <v>17478391</v>
      </c>
      <c r="G20" s="123">
        <v>16278970</v>
      </c>
      <c r="H20" s="123">
        <v>16205789</v>
      </c>
      <c r="I20" s="123">
        <v>18289312</v>
      </c>
      <c r="J20" s="123">
        <v>17720611</v>
      </c>
      <c r="K20" s="123">
        <v>16182746</v>
      </c>
      <c r="L20" s="123">
        <v>16827182</v>
      </c>
      <c r="M20" s="123">
        <v>16667196</v>
      </c>
      <c r="N20" s="123">
        <v>19568498</v>
      </c>
      <c r="O20" s="9">
        <v>212628301</v>
      </c>
      <c r="P20" s="8">
        <v>0</v>
      </c>
    </row>
    <row r="21" spans="1:16" hidden="1" x14ac:dyDescent="0.25">
      <c r="A21" s="2" t="s">
        <v>22</v>
      </c>
      <c r="B21" s="124">
        <v>26944096</v>
      </c>
      <c r="C21" s="125">
        <v>2260927</v>
      </c>
      <c r="D21" s="125">
        <v>2191781</v>
      </c>
      <c r="E21" s="125">
        <v>2078864</v>
      </c>
      <c r="F21" s="125">
        <v>2457555</v>
      </c>
      <c r="G21" s="125">
        <v>2195295</v>
      </c>
      <c r="H21" s="125">
        <v>2185833</v>
      </c>
      <c r="I21" s="125">
        <v>2049706</v>
      </c>
      <c r="J21" s="125">
        <v>2547174</v>
      </c>
      <c r="K21" s="125">
        <v>2183366</v>
      </c>
      <c r="L21" s="125">
        <v>1928219</v>
      </c>
      <c r="M21" s="125">
        <v>2218523</v>
      </c>
      <c r="N21" s="125">
        <v>2646853</v>
      </c>
      <c r="O21" s="9">
        <v>26944096</v>
      </c>
      <c r="P21" s="8">
        <v>0</v>
      </c>
    </row>
    <row r="22" spans="1:16" ht="30" hidden="1" x14ac:dyDescent="0.25">
      <c r="A22" s="2" t="s">
        <v>24</v>
      </c>
      <c r="B22" s="62">
        <v>66781125</v>
      </c>
      <c r="C22" s="130">
        <v>6533689</v>
      </c>
      <c r="D22" s="62">
        <v>5558655</v>
      </c>
      <c r="E22" s="62">
        <v>6107618</v>
      </c>
      <c r="F22" s="62">
        <v>5483973</v>
      </c>
      <c r="G22" s="62">
        <v>4964355</v>
      </c>
      <c r="H22" s="62">
        <v>4928434</v>
      </c>
      <c r="I22" s="62">
        <v>6504504</v>
      </c>
      <c r="J22" s="62">
        <v>5553180</v>
      </c>
      <c r="K22" s="62">
        <v>4741412</v>
      </c>
      <c r="L22" s="62">
        <v>5359097</v>
      </c>
      <c r="M22" s="62">
        <v>5390363</v>
      </c>
      <c r="N22" s="62">
        <v>5655845</v>
      </c>
      <c r="O22" s="9">
        <v>66781125</v>
      </c>
      <c r="P22" s="8">
        <v>0</v>
      </c>
    </row>
    <row r="23" spans="1:16" hidden="1" x14ac:dyDescent="0.25">
      <c r="A23" s="2" t="s">
        <v>26</v>
      </c>
      <c r="B23" s="62">
        <v>18558984</v>
      </c>
      <c r="C23" s="130">
        <v>2186989</v>
      </c>
      <c r="D23" s="62">
        <v>2342485</v>
      </c>
      <c r="E23" s="62">
        <v>2059135</v>
      </c>
      <c r="F23" s="62">
        <v>1509336</v>
      </c>
      <c r="G23" s="62">
        <v>1091793</v>
      </c>
      <c r="H23" s="62">
        <v>1063995</v>
      </c>
      <c r="I23" s="118">
        <v>1707575</v>
      </c>
      <c r="J23" s="62">
        <v>1592730</v>
      </c>
      <c r="K23" s="62">
        <v>1230441</v>
      </c>
      <c r="L23" s="62">
        <v>1512339</v>
      </c>
      <c r="M23" s="62">
        <v>1030783</v>
      </c>
      <c r="N23" s="62">
        <v>1231383</v>
      </c>
      <c r="O23" s="9">
        <v>18558984</v>
      </c>
      <c r="P23" s="8">
        <v>0</v>
      </c>
    </row>
    <row r="24" spans="1:16" hidden="1" x14ac:dyDescent="0.25">
      <c r="A24" s="2" t="s">
        <v>28</v>
      </c>
      <c r="B24" s="62">
        <v>100344096</v>
      </c>
      <c r="C24" s="130">
        <v>10034409</v>
      </c>
      <c r="D24" s="62">
        <v>8027527</v>
      </c>
      <c r="E24" s="62">
        <v>8027527</v>
      </c>
      <c r="F24" s="62">
        <v>8027527</v>
      </c>
      <c r="G24" s="62">
        <v>8027527</v>
      </c>
      <c r="H24" s="62">
        <v>8027527</v>
      </c>
      <c r="I24" s="62">
        <v>8027527</v>
      </c>
      <c r="J24" s="62">
        <v>8027527</v>
      </c>
      <c r="K24" s="62">
        <v>8027527</v>
      </c>
      <c r="L24" s="62">
        <v>8027527</v>
      </c>
      <c r="M24" s="62">
        <v>8027527</v>
      </c>
      <c r="N24" s="62">
        <v>10034417</v>
      </c>
      <c r="O24" s="9">
        <v>100344096</v>
      </c>
      <c r="P24" s="8">
        <v>0</v>
      </c>
    </row>
    <row r="25" spans="1:16" x14ac:dyDescent="0.25">
      <c r="A25" s="2" t="s">
        <v>29</v>
      </c>
      <c r="B25" s="131">
        <v>0</v>
      </c>
      <c r="C25" s="62">
        <v>0</v>
      </c>
      <c r="D25" s="62">
        <v>0</v>
      </c>
      <c r="E25" s="62">
        <v>0</v>
      </c>
      <c r="F25" s="62">
        <v>0</v>
      </c>
      <c r="G25" s="62">
        <v>0</v>
      </c>
      <c r="H25" s="62">
        <v>0</v>
      </c>
      <c r="I25" s="62">
        <v>0</v>
      </c>
      <c r="J25" s="62">
        <v>0</v>
      </c>
      <c r="K25" s="62">
        <v>0</v>
      </c>
      <c r="L25" s="62">
        <v>0</v>
      </c>
      <c r="M25" s="62">
        <v>0</v>
      </c>
      <c r="N25" s="62">
        <v>0</v>
      </c>
      <c r="O25" s="9">
        <v>0</v>
      </c>
      <c r="P25" s="8">
        <v>0</v>
      </c>
    </row>
    <row r="26" spans="1:16" x14ac:dyDescent="0.25">
      <c r="A26" s="2" t="s">
        <v>30</v>
      </c>
      <c r="B26" s="131">
        <v>965133730</v>
      </c>
      <c r="C26" s="131">
        <v>109892803</v>
      </c>
      <c r="D26" s="131">
        <v>79882693</v>
      </c>
      <c r="E26" s="131">
        <v>74343874</v>
      </c>
      <c r="F26" s="131">
        <v>74808723</v>
      </c>
      <c r="G26" s="131">
        <v>76514638</v>
      </c>
      <c r="H26" s="131">
        <v>78810336</v>
      </c>
      <c r="I26" s="131">
        <v>73671661</v>
      </c>
      <c r="J26" s="131">
        <v>82920792</v>
      </c>
      <c r="K26" s="131">
        <v>71582540</v>
      </c>
      <c r="L26" s="131">
        <v>71956575</v>
      </c>
      <c r="M26" s="131">
        <v>78009450</v>
      </c>
      <c r="N26" s="131">
        <v>92739645</v>
      </c>
      <c r="O26" s="9">
        <v>965133730</v>
      </c>
      <c r="P26" s="8">
        <v>0</v>
      </c>
    </row>
    <row r="27" spans="1:16" ht="30" hidden="1" x14ac:dyDescent="0.25">
      <c r="A27" s="2" t="s">
        <v>32</v>
      </c>
      <c r="B27" s="62">
        <v>965133730</v>
      </c>
      <c r="C27" s="62">
        <v>109892803</v>
      </c>
      <c r="D27" s="62">
        <v>79882693</v>
      </c>
      <c r="E27" s="62">
        <v>74343874</v>
      </c>
      <c r="F27" s="62">
        <v>74808723</v>
      </c>
      <c r="G27" s="62">
        <v>76514638</v>
      </c>
      <c r="H27" s="62">
        <v>78810336</v>
      </c>
      <c r="I27" s="62">
        <v>73671661</v>
      </c>
      <c r="J27" s="62">
        <v>82920792</v>
      </c>
      <c r="K27" s="62">
        <v>71582540</v>
      </c>
      <c r="L27" s="62">
        <v>71956575</v>
      </c>
      <c r="M27" s="62">
        <v>78009450</v>
      </c>
      <c r="N27" s="62">
        <v>92739645</v>
      </c>
      <c r="O27" s="9">
        <v>965133730</v>
      </c>
      <c r="P27" s="8">
        <v>0</v>
      </c>
    </row>
    <row r="28" spans="1:16" x14ac:dyDescent="0.25">
      <c r="A28" s="2" t="s">
        <v>33</v>
      </c>
      <c r="B28" s="131">
        <v>0</v>
      </c>
      <c r="C28" s="62">
        <v>0</v>
      </c>
      <c r="D28" s="62">
        <v>0</v>
      </c>
      <c r="E28" s="62">
        <v>0</v>
      </c>
      <c r="F28" s="62">
        <v>0</v>
      </c>
      <c r="G28" s="62">
        <v>0</v>
      </c>
      <c r="H28" s="62">
        <v>0</v>
      </c>
      <c r="I28" s="62">
        <v>0</v>
      </c>
      <c r="J28" s="62">
        <v>0</v>
      </c>
      <c r="K28" s="62">
        <v>0</v>
      </c>
      <c r="L28" s="62">
        <v>0</v>
      </c>
      <c r="M28" s="62">
        <v>0</v>
      </c>
      <c r="N28" s="62">
        <v>0</v>
      </c>
      <c r="O28" s="9">
        <v>0</v>
      </c>
      <c r="P28" s="8">
        <v>0</v>
      </c>
    </row>
    <row r="29" spans="1:16" x14ac:dyDescent="0.25">
      <c r="A29" s="2" t="s">
        <v>34</v>
      </c>
      <c r="B29" s="131">
        <v>13041562</v>
      </c>
      <c r="C29" s="121">
        <v>1215087</v>
      </c>
      <c r="D29" s="121">
        <v>1480214</v>
      </c>
      <c r="E29" s="121">
        <v>1097048</v>
      </c>
      <c r="F29" s="121">
        <v>736905</v>
      </c>
      <c r="G29" s="121">
        <v>612185</v>
      </c>
      <c r="H29" s="121">
        <v>525082</v>
      </c>
      <c r="I29" s="121">
        <v>958800</v>
      </c>
      <c r="J29" s="121">
        <v>708113</v>
      </c>
      <c r="K29" s="121">
        <v>472711</v>
      </c>
      <c r="L29" s="121">
        <v>595252</v>
      </c>
      <c r="M29" s="121">
        <v>550108</v>
      </c>
      <c r="N29" s="121">
        <v>4090057</v>
      </c>
      <c r="O29" s="9">
        <v>13041562</v>
      </c>
      <c r="P29" s="8">
        <v>0</v>
      </c>
    </row>
    <row r="30" spans="1:16" x14ac:dyDescent="0.25">
      <c r="A30" s="2" t="s">
        <v>35</v>
      </c>
      <c r="B30" s="131">
        <v>0</v>
      </c>
      <c r="C30" s="120">
        <v>0</v>
      </c>
      <c r="D30" s="121">
        <v>0</v>
      </c>
      <c r="E30" s="121">
        <v>0</v>
      </c>
      <c r="F30" s="121">
        <v>0</v>
      </c>
      <c r="G30" s="121">
        <v>0</v>
      </c>
      <c r="H30" s="121">
        <v>0</v>
      </c>
      <c r="I30" s="121">
        <v>0</v>
      </c>
      <c r="J30" s="121">
        <v>0</v>
      </c>
      <c r="K30" s="121">
        <v>0</v>
      </c>
      <c r="L30" s="121">
        <v>0</v>
      </c>
      <c r="M30" s="121">
        <v>0</v>
      </c>
      <c r="N30" s="121">
        <v>0</v>
      </c>
      <c r="O30" s="9">
        <v>0</v>
      </c>
      <c r="P30" s="8">
        <v>0</v>
      </c>
    </row>
    <row r="31" spans="1:16" ht="62.25" customHeight="1" thickBot="1" x14ac:dyDescent="0.3">
      <c r="A31" s="2" t="s">
        <v>36</v>
      </c>
      <c r="B31" s="131">
        <v>0</v>
      </c>
      <c r="C31" s="120">
        <v>0</v>
      </c>
      <c r="D31" s="121">
        <v>0</v>
      </c>
      <c r="E31" s="121">
        <v>0</v>
      </c>
      <c r="F31" s="121">
        <v>0</v>
      </c>
      <c r="G31" s="121">
        <v>0</v>
      </c>
      <c r="H31" s="121">
        <v>0</v>
      </c>
      <c r="I31" s="121">
        <v>0</v>
      </c>
      <c r="J31" s="121">
        <v>0</v>
      </c>
      <c r="K31" s="121">
        <v>0</v>
      </c>
      <c r="L31" s="121">
        <v>0</v>
      </c>
      <c r="M31" s="121">
        <v>0</v>
      </c>
      <c r="N31" s="121">
        <v>0</v>
      </c>
      <c r="O31" s="9">
        <v>0</v>
      </c>
      <c r="P31" s="8">
        <v>0</v>
      </c>
    </row>
    <row r="32" spans="1:16" ht="15.75" x14ac:dyDescent="0.25">
      <c r="A32" s="38" t="s">
        <v>37</v>
      </c>
      <c r="B32" s="94">
        <v>0</v>
      </c>
      <c r="C32" s="52">
        <v>0</v>
      </c>
      <c r="D32" s="52">
        <v>0</v>
      </c>
      <c r="E32" s="52">
        <v>0</v>
      </c>
      <c r="F32" s="52">
        <v>0</v>
      </c>
      <c r="G32" s="52">
        <v>0</v>
      </c>
      <c r="H32" s="52">
        <v>0</v>
      </c>
      <c r="I32" s="52">
        <v>0</v>
      </c>
      <c r="J32" s="52">
        <v>0</v>
      </c>
      <c r="K32" s="52">
        <v>0</v>
      </c>
      <c r="L32" s="52">
        <v>0</v>
      </c>
      <c r="M32" s="52">
        <v>0</v>
      </c>
      <c r="N32" s="52">
        <v>0</v>
      </c>
      <c r="O32" s="9">
        <v>0</v>
      </c>
      <c r="P32" s="8">
        <v>0</v>
      </c>
    </row>
    <row r="33" spans="1:16" x14ac:dyDescent="0.25">
      <c r="A33" s="2" t="s">
        <v>38</v>
      </c>
      <c r="B33" s="131">
        <v>0</v>
      </c>
      <c r="C33" s="120">
        <v>0</v>
      </c>
      <c r="D33" s="120">
        <v>0</v>
      </c>
      <c r="E33" s="120">
        <v>0</v>
      </c>
      <c r="F33" s="120">
        <v>0</v>
      </c>
      <c r="G33" s="120">
        <v>0</v>
      </c>
      <c r="H33" s="120">
        <v>0</v>
      </c>
      <c r="I33" s="120">
        <v>0</v>
      </c>
      <c r="J33" s="120">
        <v>0</v>
      </c>
      <c r="K33" s="120">
        <v>0</v>
      </c>
      <c r="L33" s="120">
        <v>0</v>
      </c>
      <c r="M33" s="120">
        <v>0</v>
      </c>
      <c r="N33" s="120">
        <v>0</v>
      </c>
      <c r="O33" s="9">
        <v>0</v>
      </c>
      <c r="P33" s="8">
        <v>0</v>
      </c>
    </row>
    <row r="34" spans="1:16" x14ac:dyDescent="0.25">
      <c r="A34" s="2" t="s">
        <v>39</v>
      </c>
      <c r="B34" s="131">
        <v>0</v>
      </c>
      <c r="C34" s="120">
        <v>0</v>
      </c>
      <c r="D34" s="120">
        <v>0</v>
      </c>
      <c r="E34" s="120">
        <v>0</v>
      </c>
      <c r="F34" s="120">
        <v>0</v>
      </c>
      <c r="G34" s="120">
        <v>0</v>
      </c>
      <c r="H34" s="120">
        <v>0</v>
      </c>
      <c r="I34" s="120">
        <v>0</v>
      </c>
      <c r="J34" s="120">
        <v>0</v>
      </c>
      <c r="K34" s="120">
        <v>0</v>
      </c>
      <c r="L34" s="120">
        <v>0</v>
      </c>
      <c r="M34" s="120">
        <v>0</v>
      </c>
      <c r="N34" s="120">
        <v>0</v>
      </c>
      <c r="O34" s="9">
        <v>0</v>
      </c>
      <c r="P34" s="8">
        <v>0</v>
      </c>
    </row>
    <row r="35" spans="1:16" x14ac:dyDescent="0.25">
      <c r="A35" s="2" t="s">
        <v>40</v>
      </c>
      <c r="B35" s="131">
        <v>0</v>
      </c>
      <c r="C35" s="120">
        <v>0</v>
      </c>
      <c r="D35" s="120">
        <v>0</v>
      </c>
      <c r="E35" s="120">
        <v>0</v>
      </c>
      <c r="F35" s="120">
        <v>0</v>
      </c>
      <c r="G35" s="120">
        <v>0</v>
      </c>
      <c r="H35" s="120">
        <v>0</v>
      </c>
      <c r="I35" s="120">
        <v>0</v>
      </c>
      <c r="J35" s="120">
        <v>0</v>
      </c>
      <c r="K35" s="120">
        <v>0</v>
      </c>
      <c r="L35" s="120">
        <v>0</v>
      </c>
      <c r="M35" s="120">
        <v>0</v>
      </c>
      <c r="N35" s="120">
        <v>0</v>
      </c>
      <c r="O35" s="9">
        <v>0</v>
      </c>
      <c r="P35" s="8">
        <v>0</v>
      </c>
    </row>
    <row r="36" spans="1:16" ht="30" x14ac:dyDescent="0.25">
      <c r="A36" s="2" t="s">
        <v>41</v>
      </c>
      <c r="B36" s="131">
        <v>0</v>
      </c>
      <c r="C36" s="120">
        <v>0</v>
      </c>
      <c r="D36" s="120">
        <v>0</v>
      </c>
      <c r="E36" s="120">
        <v>0</v>
      </c>
      <c r="F36" s="120">
        <v>0</v>
      </c>
      <c r="G36" s="120">
        <v>0</v>
      </c>
      <c r="H36" s="120">
        <v>0</v>
      </c>
      <c r="I36" s="120">
        <v>0</v>
      </c>
      <c r="J36" s="120">
        <v>0</v>
      </c>
      <c r="K36" s="120">
        <v>0</v>
      </c>
      <c r="L36" s="120">
        <v>0</v>
      </c>
      <c r="M36" s="120">
        <v>0</v>
      </c>
      <c r="N36" s="120">
        <v>0</v>
      </c>
      <c r="O36" s="9">
        <v>0</v>
      </c>
      <c r="P36" s="8">
        <v>0</v>
      </c>
    </row>
    <row r="37" spans="1:16" ht="15.75" thickBot="1" x14ac:dyDescent="0.3">
      <c r="A37" s="2" t="s">
        <v>34</v>
      </c>
      <c r="B37" s="131">
        <v>0</v>
      </c>
      <c r="C37" s="120">
        <v>0</v>
      </c>
      <c r="D37" s="120">
        <v>0</v>
      </c>
      <c r="E37" s="120">
        <v>0</v>
      </c>
      <c r="F37" s="120">
        <v>0</v>
      </c>
      <c r="G37" s="120">
        <v>0</v>
      </c>
      <c r="H37" s="120">
        <v>0</v>
      </c>
      <c r="I37" s="120">
        <v>0</v>
      </c>
      <c r="J37" s="120">
        <v>0</v>
      </c>
      <c r="K37" s="120">
        <v>0</v>
      </c>
      <c r="L37" s="120">
        <v>0</v>
      </c>
      <c r="M37" s="120">
        <v>0</v>
      </c>
      <c r="N37" s="120">
        <v>0</v>
      </c>
      <c r="O37" s="9">
        <v>0</v>
      </c>
      <c r="P37" s="8">
        <v>0</v>
      </c>
    </row>
    <row r="38" spans="1:16" ht="15.75" x14ac:dyDescent="0.25">
      <c r="A38" s="38" t="s">
        <v>42</v>
      </c>
      <c r="B38" s="94">
        <v>0</v>
      </c>
      <c r="C38" s="52">
        <v>0</v>
      </c>
      <c r="D38" s="52">
        <v>0</v>
      </c>
      <c r="E38" s="52">
        <v>0</v>
      </c>
      <c r="F38" s="52">
        <v>0</v>
      </c>
      <c r="G38" s="52">
        <v>0</v>
      </c>
      <c r="H38" s="52">
        <v>0</v>
      </c>
      <c r="I38" s="52">
        <v>0</v>
      </c>
      <c r="J38" s="52">
        <v>0</v>
      </c>
      <c r="K38" s="52">
        <v>0</v>
      </c>
      <c r="L38" s="52">
        <v>0</v>
      </c>
      <c r="M38" s="52">
        <v>0</v>
      </c>
      <c r="N38" s="52">
        <v>0</v>
      </c>
      <c r="O38" s="9">
        <v>0</v>
      </c>
      <c r="P38" s="8">
        <v>0</v>
      </c>
    </row>
    <row r="39" spans="1:16" x14ac:dyDescent="0.25">
      <c r="A39" s="2" t="s">
        <v>43</v>
      </c>
      <c r="B39" s="131">
        <v>0</v>
      </c>
      <c r="C39" s="120">
        <v>0</v>
      </c>
      <c r="D39" s="121">
        <v>0</v>
      </c>
      <c r="E39" s="121">
        <v>0</v>
      </c>
      <c r="F39" s="121">
        <v>0</v>
      </c>
      <c r="G39" s="121">
        <v>0</v>
      </c>
      <c r="H39" s="121">
        <v>0</v>
      </c>
      <c r="I39" s="121">
        <v>0</v>
      </c>
      <c r="J39" s="121">
        <v>0</v>
      </c>
      <c r="K39" s="121">
        <v>0</v>
      </c>
      <c r="L39" s="121">
        <v>0</v>
      </c>
      <c r="M39" s="121">
        <v>0</v>
      </c>
      <c r="N39" s="121">
        <v>0</v>
      </c>
      <c r="O39" s="9">
        <v>0</v>
      </c>
      <c r="P39" s="8">
        <v>0</v>
      </c>
    </row>
    <row r="40" spans="1:16" ht="60.75" thickBot="1" x14ac:dyDescent="0.3">
      <c r="A40" s="2" t="s">
        <v>44</v>
      </c>
      <c r="B40" s="131">
        <v>0</v>
      </c>
      <c r="C40" s="120">
        <v>0</v>
      </c>
      <c r="D40" s="121">
        <v>0</v>
      </c>
      <c r="E40" s="121">
        <v>0</v>
      </c>
      <c r="F40" s="121">
        <v>0</v>
      </c>
      <c r="G40" s="121">
        <v>0</v>
      </c>
      <c r="H40" s="121">
        <v>0</v>
      </c>
      <c r="I40" s="121">
        <v>0</v>
      </c>
      <c r="J40" s="121">
        <v>0</v>
      </c>
      <c r="K40" s="121">
        <v>0</v>
      </c>
      <c r="L40" s="121">
        <v>0</v>
      </c>
      <c r="M40" s="121">
        <v>0</v>
      </c>
      <c r="N40" s="121">
        <v>0</v>
      </c>
      <c r="O40" s="9">
        <v>0</v>
      </c>
      <c r="P40" s="8">
        <v>0</v>
      </c>
    </row>
    <row r="41" spans="1:16" ht="15.75" x14ac:dyDescent="0.25">
      <c r="A41" s="38" t="s">
        <v>45</v>
      </c>
      <c r="B41" s="64">
        <v>590895514</v>
      </c>
      <c r="C41" s="64">
        <v>51015381.840000004</v>
      </c>
      <c r="D41" s="64">
        <v>57433155.230000004</v>
      </c>
      <c r="E41" s="64">
        <v>48256208.450000003</v>
      </c>
      <c r="F41" s="64">
        <v>52987526.829999998</v>
      </c>
      <c r="G41" s="64">
        <v>44203096.420000002</v>
      </c>
      <c r="H41" s="64">
        <v>43062628</v>
      </c>
      <c r="I41" s="64">
        <v>52946310.890000001</v>
      </c>
      <c r="J41" s="64">
        <v>48473672</v>
      </c>
      <c r="K41" s="64">
        <v>39754569.649999999</v>
      </c>
      <c r="L41" s="64">
        <v>47189664.980000004</v>
      </c>
      <c r="M41" s="64">
        <v>43645154.799999997</v>
      </c>
      <c r="N41" s="64">
        <v>61928145.280000001</v>
      </c>
      <c r="O41" s="26">
        <v>590895514.37</v>
      </c>
      <c r="P41" s="8">
        <v>-0.37000000476837158</v>
      </c>
    </row>
    <row r="42" spans="1:16" ht="30" x14ac:dyDescent="0.25">
      <c r="A42" s="2" t="s">
        <v>46</v>
      </c>
      <c r="B42" s="131">
        <v>164999.99999999997</v>
      </c>
      <c r="C42" s="131">
        <v>4692.84</v>
      </c>
      <c r="D42" s="131">
        <v>5188.2299999999996</v>
      </c>
      <c r="E42" s="131">
        <v>4197.45</v>
      </c>
      <c r="F42" s="131">
        <v>10982.83</v>
      </c>
      <c r="G42" s="131">
        <v>384.42</v>
      </c>
      <c r="H42" s="131">
        <v>12469</v>
      </c>
      <c r="I42" s="131">
        <v>25003.89</v>
      </c>
      <c r="J42" s="131">
        <v>5683.63</v>
      </c>
      <c r="K42" s="131">
        <v>9496.65</v>
      </c>
      <c r="L42" s="131">
        <v>77019.98</v>
      </c>
      <c r="M42" s="131">
        <v>7169.8</v>
      </c>
      <c r="N42" s="131">
        <v>2711.28</v>
      </c>
      <c r="O42" s="9">
        <v>164999.99999999997</v>
      </c>
      <c r="P42" s="8">
        <v>0</v>
      </c>
    </row>
    <row r="43" spans="1:16" ht="30" hidden="1" x14ac:dyDescent="0.25">
      <c r="A43" s="2" t="s">
        <v>48</v>
      </c>
      <c r="B43" s="62">
        <v>164999.99999999997</v>
      </c>
      <c r="C43" s="62">
        <v>4692.84</v>
      </c>
      <c r="D43" s="62">
        <v>5188.2299999999996</v>
      </c>
      <c r="E43" s="62">
        <v>4197.45</v>
      </c>
      <c r="F43" s="62">
        <v>10982.83</v>
      </c>
      <c r="G43" s="62">
        <v>384.42</v>
      </c>
      <c r="H43" s="62">
        <v>12469</v>
      </c>
      <c r="I43" s="62">
        <v>25003.89</v>
      </c>
      <c r="J43" s="62">
        <v>5683.63</v>
      </c>
      <c r="K43" s="62">
        <v>9496.65</v>
      </c>
      <c r="L43" s="62">
        <v>77019.98</v>
      </c>
      <c r="M43" s="62">
        <v>7169.8</v>
      </c>
      <c r="N43" s="62">
        <v>2711.28</v>
      </c>
      <c r="O43" s="9">
        <v>164999.99999999997</v>
      </c>
      <c r="P43" s="8">
        <v>0</v>
      </c>
    </row>
    <row r="44" spans="1:16" ht="30" hidden="1" x14ac:dyDescent="0.25">
      <c r="A44" s="2" t="s">
        <v>50</v>
      </c>
      <c r="B44" s="62">
        <v>0</v>
      </c>
      <c r="C44" s="132">
        <v>0</v>
      </c>
      <c r="D44" s="132">
        <v>0</v>
      </c>
      <c r="E44" s="132">
        <v>0</v>
      </c>
      <c r="F44" s="132">
        <v>0</v>
      </c>
      <c r="G44" s="132">
        <v>0</v>
      </c>
      <c r="H44" s="132">
        <v>0</v>
      </c>
      <c r="I44" s="132">
        <v>0</v>
      </c>
      <c r="J44" s="132">
        <v>0</v>
      </c>
      <c r="K44" s="132">
        <v>0</v>
      </c>
      <c r="L44" s="62">
        <v>0</v>
      </c>
      <c r="M44" s="62">
        <v>0</v>
      </c>
      <c r="N44" s="62">
        <v>0</v>
      </c>
      <c r="O44" s="9">
        <v>0</v>
      </c>
      <c r="P44" s="8">
        <v>0</v>
      </c>
    </row>
    <row r="45" spans="1:16" x14ac:dyDescent="0.25">
      <c r="A45" s="2" t="s">
        <v>51</v>
      </c>
      <c r="B45" s="131">
        <v>0</v>
      </c>
      <c r="C45" s="121">
        <v>0</v>
      </c>
      <c r="D45" s="121">
        <v>0</v>
      </c>
      <c r="E45" s="121">
        <v>0</v>
      </c>
      <c r="F45" s="121">
        <v>0</v>
      </c>
      <c r="G45" s="121">
        <v>0</v>
      </c>
      <c r="H45" s="121">
        <v>0</v>
      </c>
      <c r="I45" s="121">
        <v>0</v>
      </c>
      <c r="J45" s="121">
        <v>0</v>
      </c>
      <c r="K45" s="121">
        <v>0</v>
      </c>
      <c r="L45" s="121">
        <v>0</v>
      </c>
      <c r="M45" s="121">
        <v>0</v>
      </c>
      <c r="N45" s="121">
        <v>0</v>
      </c>
      <c r="O45" s="9">
        <v>0</v>
      </c>
      <c r="P45" s="8">
        <v>0</v>
      </c>
    </row>
    <row r="46" spans="1:16" x14ac:dyDescent="0.25">
      <c r="A46" s="2" t="s">
        <v>52</v>
      </c>
      <c r="B46" s="131">
        <v>590716877</v>
      </c>
      <c r="C46" s="121">
        <v>51007721</v>
      </c>
      <c r="D46" s="133">
        <v>57422980</v>
      </c>
      <c r="E46" s="133">
        <v>48252011</v>
      </c>
      <c r="F46" s="131">
        <v>52976544</v>
      </c>
      <c r="G46" s="131">
        <v>44202712</v>
      </c>
      <c r="H46" s="131">
        <v>43046712</v>
      </c>
      <c r="I46" s="131">
        <v>52920762</v>
      </c>
      <c r="J46" s="131">
        <v>48467988</v>
      </c>
      <c r="K46" s="131">
        <v>39744897</v>
      </c>
      <c r="L46" s="131">
        <v>47112036</v>
      </c>
      <c r="M46" s="131">
        <v>43637985</v>
      </c>
      <c r="N46" s="131">
        <v>61924529</v>
      </c>
      <c r="O46" s="9">
        <v>590716877</v>
      </c>
      <c r="P46" s="8">
        <v>0</v>
      </c>
    </row>
    <row r="47" spans="1:16" ht="30" hidden="1" x14ac:dyDescent="0.25">
      <c r="A47" s="2" t="s">
        <v>54</v>
      </c>
      <c r="B47" s="62">
        <v>4362390</v>
      </c>
      <c r="C47" s="134">
        <v>549807</v>
      </c>
      <c r="D47" s="135">
        <v>322430</v>
      </c>
      <c r="E47" s="135">
        <v>375827</v>
      </c>
      <c r="F47" s="134">
        <v>355626</v>
      </c>
      <c r="G47" s="134">
        <v>454565</v>
      </c>
      <c r="H47" s="134">
        <v>275445</v>
      </c>
      <c r="I47" s="134">
        <v>292261</v>
      </c>
      <c r="J47" s="134">
        <v>256425</v>
      </c>
      <c r="K47" s="134">
        <v>259588</v>
      </c>
      <c r="L47" s="134">
        <v>347306</v>
      </c>
      <c r="M47" s="134">
        <v>239745</v>
      </c>
      <c r="N47" s="134">
        <v>633365</v>
      </c>
      <c r="O47" s="9">
        <v>4362390</v>
      </c>
      <c r="P47" s="8">
        <v>0</v>
      </c>
    </row>
    <row r="48" spans="1:16" ht="30" hidden="1" x14ac:dyDescent="0.25">
      <c r="A48" s="2" t="s">
        <v>56</v>
      </c>
      <c r="B48" s="72">
        <v>98772231</v>
      </c>
      <c r="C48" s="57">
        <v>11763324</v>
      </c>
      <c r="D48" s="57">
        <v>9099901</v>
      </c>
      <c r="E48" s="57">
        <v>11790972</v>
      </c>
      <c r="F48" s="57">
        <v>8449902</v>
      </c>
      <c r="G48" s="57">
        <v>6771987</v>
      </c>
      <c r="H48" s="57">
        <v>6828238</v>
      </c>
      <c r="I48" s="57">
        <v>7755884</v>
      </c>
      <c r="J48" s="57">
        <v>7573012</v>
      </c>
      <c r="K48" s="57">
        <v>5736017</v>
      </c>
      <c r="L48" s="57">
        <v>5827200</v>
      </c>
      <c r="M48" s="57">
        <v>5192552</v>
      </c>
      <c r="N48" s="57">
        <v>11983242</v>
      </c>
      <c r="O48" s="9">
        <v>98772231</v>
      </c>
      <c r="P48" s="8">
        <v>0</v>
      </c>
    </row>
    <row r="49" spans="1:16" hidden="1" x14ac:dyDescent="0.25">
      <c r="A49" s="2" t="s">
        <v>58</v>
      </c>
      <c r="B49" s="62">
        <v>25946142</v>
      </c>
      <c r="C49" s="124">
        <v>4093998</v>
      </c>
      <c r="D49" s="124">
        <v>2734154</v>
      </c>
      <c r="E49" s="124">
        <v>4833578</v>
      </c>
      <c r="F49" s="124">
        <v>2002745</v>
      </c>
      <c r="G49" s="124">
        <v>1572966</v>
      </c>
      <c r="H49" s="124">
        <v>1342396</v>
      </c>
      <c r="I49" s="124">
        <v>1376297</v>
      </c>
      <c r="J49" s="124">
        <v>1262889</v>
      </c>
      <c r="K49" s="124">
        <v>903507</v>
      </c>
      <c r="L49" s="124">
        <v>768953</v>
      </c>
      <c r="M49" s="124">
        <v>1150862</v>
      </c>
      <c r="N49" s="124">
        <v>3903797</v>
      </c>
      <c r="O49" s="9">
        <v>25946142</v>
      </c>
      <c r="P49" s="8">
        <v>0</v>
      </c>
    </row>
    <row r="50" spans="1:16" hidden="1" x14ac:dyDescent="0.25">
      <c r="A50" s="2" t="s">
        <v>60</v>
      </c>
      <c r="B50" s="62">
        <v>11632872</v>
      </c>
      <c r="C50" s="62">
        <v>1722330</v>
      </c>
      <c r="D50" s="62">
        <v>1171736</v>
      </c>
      <c r="E50" s="62">
        <v>2005250</v>
      </c>
      <c r="F50" s="62">
        <v>895727</v>
      </c>
      <c r="G50" s="62">
        <v>758116</v>
      </c>
      <c r="H50" s="62">
        <v>652547</v>
      </c>
      <c r="I50" s="62">
        <v>674852</v>
      </c>
      <c r="J50" s="62">
        <v>616592</v>
      </c>
      <c r="K50" s="62">
        <v>480576</v>
      </c>
      <c r="L50" s="62">
        <v>425570</v>
      </c>
      <c r="M50" s="62">
        <v>561714</v>
      </c>
      <c r="N50" s="62">
        <v>1667862</v>
      </c>
      <c r="O50" s="9">
        <v>11632872</v>
      </c>
      <c r="P50" s="8">
        <v>0</v>
      </c>
    </row>
    <row r="51" spans="1:16" hidden="1" x14ac:dyDescent="0.25">
      <c r="A51" s="2" t="s">
        <v>62</v>
      </c>
      <c r="B51" s="62">
        <v>45611053</v>
      </c>
      <c r="C51" s="62">
        <v>5013268</v>
      </c>
      <c r="D51" s="62">
        <v>4094316</v>
      </c>
      <c r="E51" s="62">
        <v>3854372</v>
      </c>
      <c r="F51" s="62">
        <v>4166563</v>
      </c>
      <c r="G51" s="62">
        <v>2457881</v>
      </c>
      <c r="H51" s="62">
        <v>3528965</v>
      </c>
      <c r="I51" s="62">
        <v>4240279</v>
      </c>
      <c r="J51" s="62">
        <v>4282864</v>
      </c>
      <c r="K51" s="62">
        <v>3304293</v>
      </c>
      <c r="L51" s="62">
        <v>3514574</v>
      </c>
      <c r="M51" s="62">
        <v>2414416</v>
      </c>
      <c r="N51" s="62">
        <v>4739262</v>
      </c>
      <c r="O51" s="9">
        <v>45611053</v>
      </c>
      <c r="P51" s="8">
        <v>0</v>
      </c>
    </row>
    <row r="52" spans="1:16" hidden="1" x14ac:dyDescent="0.25">
      <c r="A52" s="2" t="s">
        <v>64</v>
      </c>
      <c r="B52" s="62">
        <v>5362110</v>
      </c>
      <c r="C52" s="62">
        <v>501719</v>
      </c>
      <c r="D52" s="62">
        <v>450067</v>
      </c>
      <c r="E52" s="62">
        <v>490200</v>
      </c>
      <c r="F52" s="62">
        <v>538934</v>
      </c>
      <c r="G52" s="62">
        <v>550401</v>
      </c>
      <c r="H52" s="62">
        <v>341133</v>
      </c>
      <c r="I52" s="62">
        <v>484467</v>
      </c>
      <c r="J52" s="62">
        <v>352600</v>
      </c>
      <c r="K52" s="62">
        <v>375534</v>
      </c>
      <c r="L52" s="62">
        <v>346867</v>
      </c>
      <c r="M52" s="62">
        <v>341133</v>
      </c>
      <c r="N52" s="62">
        <v>589055</v>
      </c>
      <c r="O52" s="9">
        <v>5362110</v>
      </c>
      <c r="P52" s="8">
        <v>0</v>
      </c>
    </row>
    <row r="53" spans="1:16" hidden="1" x14ac:dyDescent="0.25">
      <c r="A53" s="2" t="s">
        <v>66</v>
      </c>
      <c r="B53" s="62">
        <v>5087485</v>
      </c>
      <c r="C53" s="134">
        <v>279938</v>
      </c>
      <c r="D53" s="134">
        <v>344090</v>
      </c>
      <c r="E53" s="134">
        <v>371306</v>
      </c>
      <c r="F53" s="134">
        <v>356143</v>
      </c>
      <c r="G53" s="134">
        <v>393079</v>
      </c>
      <c r="H53" s="134">
        <v>480171</v>
      </c>
      <c r="I53" s="134">
        <v>461508</v>
      </c>
      <c r="J53" s="134">
        <v>559876</v>
      </c>
      <c r="K53" s="134">
        <v>427683</v>
      </c>
      <c r="L53" s="134">
        <v>456843</v>
      </c>
      <c r="M53" s="134">
        <v>429627</v>
      </c>
      <c r="N53" s="134">
        <v>527221</v>
      </c>
      <c r="O53" s="9">
        <v>5087485</v>
      </c>
      <c r="P53" s="8">
        <v>0</v>
      </c>
    </row>
    <row r="54" spans="1:16" ht="30" hidden="1" x14ac:dyDescent="0.25">
      <c r="A54" s="2" t="s">
        <v>68</v>
      </c>
      <c r="B54" s="62">
        <v>2400142</v>
      </c>
      <c r="C54" s="124">
        <v>97964</v>
      </c>
      <c r="D54" s="124">
        <v>156743</v>
      </c>
      <c r="E54" s="124">
        <v>107761</v>
      </c>
      <c r="F54" s="124">
        <v>205726</v>
      </c>
      <c r="G54" s="124">
        <v>626975</v>
      </c>
      <c r="H54" s="124">
        <v>205726</v>
      </c>
      <c r="I54" s="124">
        <v>254708</v>
      </c>
      <c r="J54" s="124">
        <v>254708</v>
      </c>
      <c r="K54" s="124">
        <v>68575</v>
      </c>
      <c r="L54" s="124">
        <v>97964</v>
      </c>
      <c r="M54" s="124">
        <v>78371</v>
      </c>
      <c r="N54" s="124">
        <v>244921</v>
      </c>
      <c r="O54" s="9">
        <v>2400142</v>
      </c>
      <c r="P54" s="8">
        <v>0</v>
      </c>
    </row>
    <row r="55" spans="1:16" ht="90" hidden="1" x14ac:dyDescent="0.25">
      <c r="A55" s="2" t="s">
        <v>70</v>
      </c>
      <c r="B55" s="62">
        <v>2732427</v>
      </c>
      <c r="C55" s="62">
        <v>54107</v>
      </c>
      <c r="D55" s="62">
        <v>148795</v>
      </c>
      <c r="E55" s="62">
        <v>128505</v>
      </c>
      <c r="F55" s="62">
        <v>284064</v>
      </c>
      <c r="G55" s="62">
        <v>412569</v>
      </c>
      <c r="H55" s="62">
        <v>277300</v>
      </c>
      <c r="I55" s="62">
        <v>263773</v>
      </c>
      <c r="J55" s="62">
        <v>243483</v>
      </c>
      <c r="K55" s="62">
        <v>175849</v>
      </c>
      <c r="L55" s="62">
        <v>216429</v>
      </c>
      <c r="M55" s="62">
        <v>216429</v>
      </c>
      <c r="N55" s="62">
        <v>311124</v>
      </c>
      <c r="O55" s="9">
        <v>2732427</v>
      </c>
      <c r="P55" s="8">
        <v>0</v>
      </c>
    </row>
    <row r="56" spans="1:16" ht="30" hidden="1" x14ac:dyDescent="0.25">
      <c r="A56" s="2" t="s">
        <v>72</v>
      </c>
      <c r="B56" s="59">
        <v>45723138</v>
      </c>
      <c r="C56" s="59">
        <v>3235585</v>
      </c>
      <c r="D56" s="59">
        <v>3010252</v>
      </c>
      <c r="E56" s="59">
        <v>3563033</v>
      </c>
      <c r="F56" s="59">
        <v>3498570</v>
      </c>
      <c r="G56" s="59">
        <v>3635693</v>
      </c>
      <c r="H56" s="59">
        <v>3506863</v>
      </c>
      <c r="I56" s="59">
        <v>3709264</v>
      </c>
      <c r="J56" s="59">
        <v>3938747</v>
      </c>
      <c r="K56" s="59">
        <v>4105393</v>
      </c>
      <c r="L56" s="59">
        <v>3282306</v>
      </c>
      <c r="M56" s="59">
        <v>4220072</v>
      </c>
      <c r="N56" s="59">
        <v>6017360</v>
      </c>
      <c r="O56" s="9">
        <v>45723138</v>
      </c>
      <c r="P56" s="8">
        <v>0</v>
      </c>
    </row>
    <row r="57" spans="1:16" hidden="1" x14ac:dyDescent="0.25">
      <c r="A57" s="2" t="s">
        <v>74</v>
      </c>
      <c r="B57" s="62">
        <v>43555845</v>
      </c>
      <c r="C57" s="68">
        <v>3070624</v>
      </c>
      <c r="D57" s="68">
        <v>2851845</v>
      </c>
      <c r="E57" s="68">
        <v>3403685</v>
      </c>
      <c r="F57" s="68">
        <v>3343438</v>
      </c>
      <c r="G57" s="68">
        <v>3476957</v>
      </c>
      <c r="H57" s="68">
        <v>3348782</v>
      </c>
      <c r="I57" s="68">
        <v>3374564</v>
      </c>
      <c r="J57" s="68">
        <v>3714004</v>
      </c>
      <c r="K57" s="68">
        <v>3934420</v>
      </c>
      <c r="L57" s="68">
        <v>3113405</v>
      </c>
      <c r="M57" s="68">
        <v>4065333</v>
      </c>
      <c r="N57" s="68">
        <v>5858788</v>
      </c>
      <c r="O57" s="9">
        <v>43555845</v>
      </c>
      <c r="P57" s="8">
        <v>0</v>
      </c>
    </row>
    <row r="58" spans="1:16" hidden="1" x14ac:dyDescent="0.25">
      <c r="A58" s="2" t="s">
        <v>76</v>
      </c>
      <c r="B58" s="62">
        <v>1646082</v>
      </c>
      <c r="C58" s="136">
        <v>137234</v>
      </c>
      <c r="D58" s="136">
        <v>136866</v>
      </c>
      <c r="E58" s="136">
        <v>136497</v>
      </c>
      <c r="F58" s="136">
        <v>136866</v>
      </c>
      <c r="G58" s="136">
        <v>137050</v>
      </c>
      <c r="H58" s="136">
        <v>137050</v>
      </c>
      <c r="I58" s="136">
        <v>136681</v>
      </c>
      <c r="J58" s="136">
        <v>137050</v>
      </c>
      <c r="K58" s="136">
        <v>137788</v>
      </c>
      <c r="L58" s="136">
        <v>137972</v>
      </c>
      <c r="M58" s="136">
        <v>137419</v>
      </c>
      <c r="N58" s="136">
        <v>137609</v>
      </c>
      <c r="O58" s="9">
        <v>1646082</v>
      </c>
      <c r="P58" s="8">
        <v>0</v>
      </c>
    </row>
    <row r="59" spans="1:16" ht="30" hidden="1" x14ac:dyDescent="0.25">
      <c r="A59" s="2" t="s">
        <v>78</v>
      </c>
      <c r="B59" s="62">
        <v>521211</v>
      </c>
      <c r="C59" s="124">
        <v>27727</v>
      </c>
      <c r="D59" s="124">
        <v>21541</v>
      </c>
      <c r="E59" s="124">
        <v>22851</v>
      </c>
      <c r="F59" s="124">
        <v>18266</v>
      </c>
      <c r="G59" s="124">
        <v>21686</v>
      </c>
      <c r="H59" s="124">
        <v>21031</v>
      </c>
      <c r="I59" s="124">
        <v>198019</v>
      </c>
      <c r="J59" s="124">
        <v>87693</v>
      </c>
      <c r="K59" s="124">
        <v>33185</v>
      </c>
      <c r="L59" s="124">
        <v>30929</v>
      </c>
      <c r="M59" s="124">
        <v>17320</v>
      </c>
      <c r="N59" s="124">
        <v>20963</v>
      </c>
      <c r="O59" s="9">
        <v>521211</v>
      </c>
      <c r="P59" s="8">
        <v>0</v>
      </c>
    </row>
    <row r="60" spans="1:16" ht="30" hidden="1" x14ac:dyDescent="0.25">
      <c r="A60" s="2" t="s">
        <v>80</v>
      </c>
      <c r="B60" s="59">
        <v>122706148</v>
      </c>
      <c r="C60" s="59">
        <v>9552824</v>
      </c>
      <c r="D60" s="59">
        <v>8587323</v>
      </c>
      <c r="E60" s="59">
        <v>9652014</v>
      </c>
      <c r="F60" s="59">
        <v>10876423</v>
      </c>
      <c r="G60" s="59">
        <v>10683612</v>
      </c>
      <c r="H60" s="59">
        <v>9935312</v>
      </c>
      <c r="I60" s="59">
        <v>11349188</v>
      </c>
      <c r="J60" s="59">
        <v>10416136</v>
      </c>
      <c r="K60" s="59">
        <v>8973981</v>
      </c>
      <c r="L60" s="59">
        <v>12141855</v>
      </c>
      <c r="M60" s="59">
        <v>8857287</v>
      </c>
      <c r="N60" s="59">
        <v>11680193</v>
      </c>
      <c r="O60" s="9">
        <v>122706148</v>
      </c>
      <c r="P60" s="8">
        <v>0</v>
      </c>
    </row>
    <row r="61" spans="1:16" ht="30" hidden="1" x14ac:dyDescent="0.25">
      <c r="A61" s="2" t="s">
        <v>82</v>
      </c>
      <c r="B61" s="62">
        <v>68349670</v>
      </c>
      <c r="C61" s="62">
        <v>5924026</v>
      </c>
      <c r="D61" s="62">
        <v>4831108</v>
      </c>
      <c r="E61" s="62">
        <v>5593056</v>
      </c>
      <c r="F61" s="62">
        <v>6214384</v>
      </c>
      <c r="G61" s="62">
        <v>5714062</v>
      </c>
      <c r="H61" s="62">
        <v>5594162</v>
      </c>
      <c r="I61" s="62">
        <v>6614974</v>
      </c>
      <c r="J61" s="62">
        <v>5672898</v>
      </c>
      <c r="K61" s="62">
        <v>4849341</v>
      </c>
      <c r="L61" s="62">
        <v>6858643</v>
      </c>
      <c r="M61" s="62">
        <v>4759002</v>
      </c>
      <c r="N61" s="62">
        <v>5724014</v>
      </c>
      <c r="O61" s="9">
        <v>68349670</v>
      </c>
      <c r="P61" s="8">
        <v>0</v>
      </c>
    </row>
    <row r="62" spans="1:16" ht="30" hidden="1" x14ac:dyDescent="0.25">
      <c r="A62" s="2" t="s">
        <v>84</v>
      </c>
      <c r="B62" s="62">
        <v>48036004</v>
      </c>
      <c r="C62" s="62">
        <v>3119680</v>
      </c>
      <c r="D62" s="62">
        <v>3226749</v>
      </c>
      <c r="E62" s="62">
        <v>3547956</v>
      </c>
      <c r="F62" s="62">
        <v>4123884</v>
      </c>
      <c r="G62" s="62">
        <v>4474449</v>
      </c>
      <c r="H62" s="62">
        <v>3820810</v>
      </c>
      <c r="I62" s="62">
        <v>4262901</v>
      </c>
      <c r="J62" s="62">
        <v>4135973</v>
      </c>
      <c r="K62" s="62">
        <v>3597174</v>
      </c>
      <c r="L62" s="62">
        <v>4735214</v>
      </c>
      <c r="M62" s="62">
        <v>3566089</v>
      </c>
      <c r="N62" s="62">
        <v>5425125</v>
      </c>
      <c r="O62" s="9">
        <v>48036004</v>
      </c>
      <c r="P62" s="8">
        <v>0</v>
      </c>
    </row>
    <row r="63" spans="1:16" hidden="1" x14ac:dyDescent="0.25">
      <c r="A63" s="2" t="s">
        <v>86</v>
      </c>
      <c r="B63" s="62">
        <v>1734939</v>
      </c>
      <c r="C63" s="62">
        <v>138127</v>
      </c>
      <c r="D63" s="62">
        <v>108314</v>
      </c>
      <c r="E63" s="62">
        <v>139085</v>
      </c>
      <c r="F63" s="62">
        <v>161855</v>
      </c>
      <c r="G63" s="62">
        <v>120554</v>
      </c>
      <c r="H63" s="62">
        <v>125340</v>
      </c>
      <c r="I63" s="62">
        <v>136213</v>
      </c>
      <c r="J63" s="62">
        <v>183532</v>
      </c>
      <c r="K63" s="62">
        <v>153991</v>
      </c>
      <c r="L63" s="62">
        <v>170676</v>
      </c>
      <c r="M63" s="62">
        <v>159257</v>
      </c>
      <c r="N63" s="62">
        <v>137995</v>
      </c>
      <c r="O63" s="9">
        <v>1734939</v>
      </c>
      <c r="P63" s="8">
        <v>0</v>
      </c>
    </row>
    <row r="64" spans="1:16" hidden="1" x14ac:dyDescent="0.25">
      <c r="A64" s="2" t="s">
        <v>88</v>
      </c>
      <c r="B64" s="62">
        <v>4585535</v>
      </c>
      <c r="C64" s="62">
        <v>370991</v>
      </c>
      <c r="D64" s="62">
        <v>421152</v>
      </c>
      <c r="E64" s="62">
        <v>371917</v>
      </c>
      <c r="F64" s="62">
        <v>376300</v>
      </c>
      <c r="G64" s="62">
        <v>374547</v>
      </c>
      <c r="H64" s="62">
        <v>395000</v>
      </c>
      <c r="I64" s="62">
        <v>335100</v>
      </c>
      <c r="J64" s="62">
        <v>423733</v>
      </c>
      <c r="K64" s="62">
        <v>373475</v>
      </c>
      <c r="L64" s="62">
        <v>377322</v>
      </c>
      <c r="M64" s="62">
        <v>372939</v>
      </c>
      <c r="N64" s="62">
        <v>393059</v>
      </c>
      <c r="O64" s="9">
        <v>4585535</v>
      </c>
      <c r="P64" s="8">
        <v>0</v>
      </c>
    </row>
    <row r="65" spans="1:16" hidden="1" x14ac:dyDescent="0.25">
      <c r="A65" s="2" t="s">
        <v>90</v>
      </c>
      <c r="B65" s="62">
        <v>3769632</v>
      </c>
      <c r="C65" s="62">
        <v>334779</v>
      </c>
      <c r="D65" s="62">
        <v>314852</v>
      </c>
      <c r="E65" s="62">
        <v>335568</v>
      </c>
      <c r="F65" s="62">
        <v>314021</v>
      </c>
      <c r="G65" s="62">
        <v>334488</v>
      </c>
      <c r="H65" s="62">
        <v>313980</v>
      </c>
      <c r="I65" s="62">
        <v>334488</v>
      </c>
      <c r="J65" s="62">
        <v>334447</v>
      </c>
      <c r="K65" s="62">
        <v>335028</v>
      </c>
      <c r="L65" s="62">
        <v>334945</v>
      </c>
      <c r="M65" s="62">
        <v>272714</v>
      </c>
      <c r="N65" s="62">
        <v>210322</v>
      </c>
      <c r="O65" s="9">
        <v>3769632</v>
      </c>
      <c r="P65" s="8">
        <v>0</v>
      </c>
    </row>
    <row r="66" spans="1:16" hidden="1" x14ac:dyDescent="0.25">
      <c r="A66" s="2" t="s">
        <v>92</v>
      </c>
      <c r="B66" s="62">
        <v>13716788</v>
      </c>
      <c r="C66" s="62">
        <v>1462162</v>
      </c>
      <c r="D66" s="62">
        <v>1928219</v>
      </c>
      <c r="E66" s="62">
        <v>690801</v>
      </c>
      <c r="F66" s="62">
        <v>1327499</v>
      </c>
      <c r="G66" s="62">
        <v>408933</v>
      </c>
      <c r="H66" s="62">
        <v>1009058</v>
      </c>
      <c r="I66" s="62">
        <v>1840152</v>
      </c>
      <c r="J66" s="62">
        <v>88890</v>
      </c>
      <c r="K66" s="62">
        <v>1488298</v>
      </c>
      <c r="L66" s="62">
        <v>767790</v>
      </c>
      <c r="M66" s="62">
        <v>1866792</v>
      </c>
      <c r="N66" s="62">
        <v>838194</v>
      </c>
      <c r="O66" s="9">
        <v>13716788</v>
      </c>
      <c r="P66" s="8">
        <v>0</v>
      </c>
    </row>
    <row r="67" spans="1:16" ht="30" hidden="1" x14ac:dyDescent="0.25">
      <c r="A67" s="2" t="s">
        <v>94</v>
      </c>
      <c r="B67" s="62">
        <v>4143483</v>
      </c>
      <c r="C67" s="62">
        <v>340147</v>
      </c>
      <c r="D67" s="62">
        <v>349673</v>
      </c>
      <c r="E67" s="62">
        <v>349673</v>
      </c>
      <c r="F67" s="62">
        <v>369552</v>
      </c>
      <c r="G67" s="62">
        <v>339319</v>
      </c>
      <c r="H67" s="62">
        <v>293350</v>
      </c>
      <c r="I67" s="62">
        <v>323996</v>
      </c>
      <c r="J67" s="62">
        <v>325238</v>
      </c>
      <c r="K67" s="62">
        <v>323582</v>
      </c>
      <c r="L67" s="62">
        <v>321925</v>
      </c>
      <c r="M67" s="62">
        <v>453208</v>
      </c>
      <c r="N67" s="62">
        <v>353820</v>
      </c>
      <c r="O67" s="9">
        <v>4143483</v>
      </c>
      <c r="P67" s="8">
        <v>0</v>
      </c>
    </row>
    <row r="68" spans="1:16" hidden="1" x14ac:dyDescent="0.25">
      <c r="A68" s="2" t="s">
        <v>96</v>
      </c>
      <c r="B68" s="62">
        <v>41996481</v>
      </c>
      <c r="C68" s="62">
        <v>2732781</v>
      </c>
      <c r="D68" s="62">
        <v>2221738</v>
      </c>
      <c r="E68" s="62">
        <v>563013</v>
      </c>
      <c r="F68" s="62">
        <v>2880030</v>
      </c>
      <c r="G68" s="62">
        <v>3642264</v>
      </c>
      <c r="H68" s="62">
        <v>2546553</v>
      </c>
      <c r="I68" s="62">
        <v>2628840</v>
      </c>
      <c r="J68" s="62">
        <v>3529661</v>
      </c>
      <c r="K68" s="62">
        <v>4084013</v>
      </c>
      <c r="L68" s="62">
        <v>7042000</v>
      </c>
      <c r="M68" s="62">
        <v>5309650</v>
      </c>
      <c r="N68" s="62">
        <v>4815938</v>
      </c>
      <c r="O68" s="9">
        <v>41996481</v>
      </c>
      <c r="P68" s="8">
        <v>0</v>
      </c>
    </row>
    <row r="69" spans="1:16" ht="30" hidden="1" x14ac:dyDescent="0.25">
      <c r="A69" s="2" t="s">
        <v>98</v>
      </c>
      <c r="B69" s="62">
        <v>416440</v>
      </c>
      <c r="C69" s="62">
        <v>60351</v>
      </c>
      <c r="D69" s="62">
        <v>41238</v>
      </c>
      <c r="E69" s="62">
        <v>6706</v>
      </c>
      <c r="F69" s="62">
        <v>60350</v>
      </c>
      <c r="G69" s="62">
        <v>27828</v>
      </c>
      <c r="H69" s="62">
        <v>33865</v>
      </c>
      <c r="I69" s="62">
        <v>21123</v>
      </c>
      <c r="J69" s="62">
        <v>15089</v>
      </c>
      <c r="K69" s="62">
        <v>48618</v>
      </c>
      <c r="L69" s="62">
        <v>40572</v>
      </c>
      <c r="M69" s="62">
        <v>36215</v>
      </c>
      <c r="N69" s="62">
        <v>24485</v>
      </c>
      <c r="O69" s="9">
        <v>416440</v>
      </c>
      <c r="P69" s="8">
        <v>0</v>
      </c>
    </row>
    <row r="70" spans="1:16" ht="45" hidden="1" x14ac:dyDescent="0.25">
      <c r="A70" s="2" t="s">
        <v>100</v>
      </c>
      <c r="B70" s="62">
        <v>216767086</v>
      </c>
      <c r="C70" s="62">
        <v>20722655</v>
      </c>
      <c r="D70" s="62">
        <v>17200394</v>
      </c>
      <c r="E70" s="62">
        <v>17145053</v>
      </c>
      <c r="F70" s="62">
        <v>21122540</v>
      </c>
      <c r="G70" s="62">
        <v>15889603</v>
      </c>
      <c r="H70" s="62">
        <v>16287443</v>
      </c>
      <c r="I70" s="62">
        <v>22706284</v>
      </c>
      <c r="J70" s="62">
        <v>19817658</v>
      </c>
      <c r="K70" s="62">
        <v>12359047</v>
      </c>
      <c r="L70" s="62">
        <v>14990629</v>
      </c>
      <c r="M70" s="62">
        <v>15173696</v>
      </c>
      <c r="N70" s="62">
        <v>23352084</v>
      </c>
      <c r="O70" s="9">
        <v>216767086</v>
      </c>
      <c r="P70" s="8">
        <v>0</v>
      </c>
    </row>
    <row r="71" spans="1:16" hidden="1" x14ac:dyDescent="0.25">
      <c r="A71" s="2" t="s">
        <v>102</v>
      </c>
      <c r="B71" s="62">
        <v>1708926</v>
      </c>
      <c r="C71" s="62">
        <v>136543</v>
      </c>
      <c r="D71" s="62">
        <v>137089</v>
      </c>
      <c r="E71" s="62">
        <v>139272</v>
      </c>
      <c r="F71" s="62">
        <v>81969</v>
      </c>
      <c r="G71" s="62">
        <v>135998</v>
      </c>
      <c r="H71" s="62">
        <v>138181</v>
      </c>
      <c r="I71" s="62">
        <v>80878</v>
      </c>
      <c r="J71" s="62">
        <v>294262</v>
      </c>
      <c r="K71" s="62">
        <v>152915</v>
      </c>
      <c r="L71" s="62">
        <v>137089</v>
      </c>
      <c r="M71" s="62">
        <v>137635</v>
      </c>
      <c r="N71" s="62">
        <v>137095</v>
      </c>
      <c r="O71" s="9">
        <v>1708926</v>
      </c>
      <c r="P71" s="8">
        <v>0</v>
      </c>
    </row>
    <row r="72" spans="1:16" hidden="1" x14ac:dyDescent="0.25">
      <c r="A72" s="2" t="s">
        <v>104</v>
      </c>
      <c r="B72" s="62">
        <v>4404</v>
      </c>
      <c r="C72" s="62">
        <v>367</v>
      </c>
      <c r="D72" s="62">
        <v>367</v>
      </c>
      <c r="E72" s="62">
        <v>367</v>
      </c>
      <c r="F72" s="62">
        <v>367</v>
      </c>
      <c r="G72" s="62">
        <v>367</v>
      </c>
      <c r="H72" s="62">
        <v>367</v>
      </c>
      <c r="I72" s="62">
        <v>367</v>
      </c>
      <c r="J72" s="62">
        <v>367</v>
      </c>
      <c r="K72" s="62">
        <v>367</v>
      </c>
      <c r="L72" s="62">
        <v>367</v>
      </c>
      <c r="M72" s="62">
        <v>367</v>
      </c>
      <c r="N72" s="62">
        <v>367</v>
      </c>
      <c r="O72" s="9">
        <v>4404</v>
      </c>
      <c r="P72" s="8">
        <v>0</v>
      </c>
    </row>
    <row r="73" spans="1:16" ht="45" hidden="1" x14ac:dyDescent="0.25">
      <c r="A73" s="2" t="s">
        <v>106</v>
      </c>
      <c r="B73" s="62">
        <v>1396025</v>
      </c>
      <c r="C73" s="62">
        <v>116335</v>
      </c>
      <c r="D73" s="62">
        <v>116335</v>
      </c>
      <c r="E73" s="62">
        <v>116335</v>
      </c>
      <c r="F73" s="62">
        <v>116335</v>
      </c>
      <c r="G73" s="62">
        <v>116335</v>
      </c>
      <c r="H73" s="62">
        <v>116335</v>
      </c>
      <c r="I73" s="62">
        <v>116335</v>
      </c>
      <c r="J73" s="62">
        <v>116335</v>
      </c>
      <c r="K73" s="62">
        <v>116335</v>
      </c>
      <c r="L73" s="62">
        <v>116335</v>
      </c>
      <c r="M73" s="62">
        <v>116335</v>
      </c>
      <c r="N73" s="62">
        <v>116340</v>
      </c>
      <c r="O73" s="9">
        <v>1396025</v>
      </c>
      <c r="P73" s="8">
        <v>0</v>
      </c>
    </row>
    <row r="74" spans="1:16" ht="30" hidden="1" x14ac:dyDescent="0.25">
      <c r="A74" s="2" t="s">
        <v>108</v>
      </c>
      <c r="B74" s="62">
        <v>35232742</v>
      </c>
      <c r="C74" s="62">
        <v>0</v>
      </c>
      <c r="D74" s="62">
        <v>14093096</v>
      </c>
      <c r="E74" s="62">
        <v>3523274</v>
      </c>
      <c r="F74" s="62">
        <v>3523274</v>
      </c>
      <c r="G74" s="62">
        <v>1761637</v>
      </c>
      <c r="H74" s="62">
        <v>1761637</v>
      </c>
      <c r="I74" s="62">
        <v>1761637</v>
      </c>
      <c r="J74" s="62">
        <v>1761637</v>
      </c>
      <c r="K74" s="62">
        <v>1761637</v>
      </c>
      <c r="L74" s="62">
        <v>1761637</v>
      </c>
      <c r="M74" s="62">
        <v>1761637</v>
      </c>
      <c r="N74" s="62">
        <v>1761639</v>
      </c>
      <c r="O74" s="9">
        <v>35232742</v>
      </c>
      <c r="P74" s="8">
        <v>0</v>
      </c>
    </row>
    <row r="75" spans="1:16" ht="30" hidden="1" x14ac:dyDescent="0.25">
      <c r="A75" s="2" t="s">
        <v>110</v>
      </c>
      <c r="B75" s="62">
        <v>963</v>
      </c>
      <c r="C75" s="62">
        <v>61</v>
      </c>
      <c r="D75" s="62">
        <v>73</v>
      </c>
      <c r="E75" s="62">
        <v>103</v>
      </c>
      <c r="F75" s="62">
        <v>86</v>
      </c>
      <c r="G75" s="62">
        <v>83</v>
      </c>
      <c r="H75" s="62">
        <v>85</v>
      </c>
      <c r="I75" s="62">
        <v>65</v>
      </c>
      <c r="J75" s="62">
        <v>84</v>
      </c>
      <c r="K75" s="62">
        <v>78</v>
      </c>
      <c r="L75" s="62">
        <v>80</v>
      </c>
      <c r="M75" s="62">
        <v>80</v>
      </c>
      <c r="N75" s="62">
        <v>85</v>
      </c>
      <c r="O75" s="9">
        <v>963</v>
      </c>
      <c r="P75" s="8">
        <v>0</v>
      </c>
    </row>
    <row r="76" spans="1:16" x14ac:dyDescent="0.25">
      <c r="A76" s="2" t="s">
        <v>111</v>
      </c>
      <c r="B76" s="131">
        <v>0</v>
      </c>
      <c r="C76" s="131">
        <v>0</v>
      </c>
      <c r="D76" s="131">
        <v>0</v>
      </c>
      <c r="E76" s="131">
        <v>0</v>
      </c>
      <c r="F76" s="131">
        <v>0</v>
      </c>
      <c r="G76" s="131">
        <v>0</v>
      </c>
      <c r="H76" s="131">
        <v>0</v>
      </c>
      <c r="I76" s="131">
        <v>0</v>
      </c>
      <c r="J76" s="131">
        <v>0</v>
      </c>
      <c r="K76" s="131">
        <v>0</v>
      </c>
      <c r="L76" s="131">
        <v>0</v>
      </c>
      <c r="M76" s="131">
        <v>0</v>
      </c>
      <c r="N76" s="131">
        <v>0</v>
      </c>
      <c r="O76" s="9">
        <v>0</v>
      </c>
      <c r="P76" s="8">
        <v>0</v>
      </c>
    </row>
    <row r="77" spans="1:16" ht="18" customHeight="1" x14ac:dyDescent="0.25">
      <c r="A77" s="28" t="s">
        <v>34</v>
      </c>
      <c r="B77" s="120">
        <v>13637</v>
      </c>
      <c r="C77" s="131">
        <v>2968</v>
      </c>
      <c r="D77" s="131">
        <v>4987</v>
      </c>
      <c r="E77" s="131">
        <v>0</v>
      </c>
      <c r="F77" s="133">
        <v>0</v>
      </c>
      <c r="G77" s="133">
        <v>0</v>
      </c>
      <c r="H77" s="133">
        <v>3447</v>
      </c>
      <c r="I77" s="133">
        <v>545</v>
      </c>
      <c r="J77" s="133">
        <v>0</v>
      </c>
      <c r="K77" s="133">
        <v>176</v>
      </c>
      <c r="L77" s="133">
        <v>609</v>
      </c>
      <c r="M77" s="133">
        <v>0</v>
      </c>
      <c r="N77" s="133">
        <v>905</v>
      </c>
      <c r="O77" s="9">
        <v>0</v>
      </c>
      <c r="P77" s="8">
        <v>0</v>
      </c>
    </row>
    <row r="78" spans="1:16" ht="68.25" customHeight="1" x14ac:dyDescent="0.25">
      <c r="A78" s="2" t="s">
        <v>112</v>
      </c>
      <c r="B78" s="131">
        <v>0</v>
      </c>
      <c r="C78" s="131">
        <v>0</v>
      </c>
      <c r="D78" s="131">
        <v>0</v>
      </c>
      <c r="E78" s="131">
        <v>0</v>
      </c>
      <c r="F78" s="133">
        <v>0</v>
      </c>
      <c r="G78" s="133">
        <v>0</v>
      </c>
      <c r="H78" s="133">
        <v>0</v>
      </c>
      <c r="I78" s="133">
        <v>0</v>
      </c>
      <c r="J78" s="133">
        <v>0</v>
      </c>
      <c r="K78" s="133">
        <v>0</v>
      </c>
      <c r="L78" s="133">
        <v>0</v>
      </c>
      <c r="M78" s="133">
        <v>0</v>
      </c>
      <c r="N78" s="133">
        <v>0</v>
      </c>
      <c r="O78" s="9">
        <v>0</v>
      </c>
      <c r="P78" s="8">
        <v>0</v>
      </c>
    </row>
    <row r="79" spans="1:16" ht="15.75" x14ac:dyDescent="0.25">
      <c r="A79" s="18" t="s">
        <v>113</v>
      </c>
      <c r="B79" s="149">
        <v>32088388</v>
      </c>
      <c r="C79" s="149">
        <v>2750706</v>
      </c>
      <c r="D79" s="149">
        <v>2676548</v>
      </c>
      <c r="E79" s="149">
        <v>2849575</v>
      </c>
      <c r="F79" s="149">
        <v>2561181</v>
      </c>
      <c r="G79" s="149">
        <v>2739836</v>
      </c>
      <c r="H79" s="149">
        <v>3923909</v>
      </c>
      <c r="I79" s="149">
        <v>2869231</v>
      </c>
      <c r="J79" s="149">
        <v>2752955</v>
      </c>
      <c r="K79" s="149">
        <v>2161780</v>
      </c>
      <c r="L79" s="149">
        <v>2308960</v>
      </c>
      <c r="M79" s="149">
        <v>2552518</v>
      </c>
      <c r="N79" s="149">
        <v>1941189</v>
      </c>
      <c r="O79" s="9">
        <v>32088388</v>
      </c>
      <c r="P79" s="8">
        <v>0</v>
      </c>
    </row>
    <row r="80" spans="1:16" x14ac:dyDescent="0.25">
      <c r="A80" s="2" t="s">
        <v>114</v>
      </c>
      <c r="B80" s="131">
        <v>2593308</v>
      </c>
      <c r="C80" s="121">
        <v>220295</v>
      </c>
      <c r="D80" s="131">
        <v>206799</v>
      </c>
      <c r="E80" s="131">
        <v>219823</v>
      </c>
      <c r="F80" s="131">
        <v>219652</v>
      </c>
      <c r="G80" s="131">
        <v>236103</v>
      </c>
      <c r="H80" s="131">
        <v>563335</v>
      </c>
      <c r="I80" s="131">
        <v>223141</v>
      </c>
      <c r="J80" s="131">
        <v>193436</v>
      </c>
      <c r="K80" s="131">
        <v>161222</v>
      </c>
      <c r="L80" s="131">
        <v>111185</v>
      </c>
      <c r="M80" s="131">
        <v>121233</v>
      </c>
      <c r="N80" s="131">
        <v>117084</v>
      </c>
      <c r="O80" s="26">
        <v>2593308</v>
      </c>
      <c r="P80" s="8">
        <v>0</v>
      </c>
    </row>
    <row r="81" spans="1:16" ht="30" hidden="1" x14ac:dyDescent="0.25">
      <c r="A81" s="2" t="s">
        <v>116</v>
      </c>
      <c r="B81" s="62">
        <v>1937000</v>
      </c>
      <c r="C81" s="130">
        <v>136306</v>
      </c>
      <c r="D81" s="62">
        <v>143618</v>
      </c>
      <c r="E81" s="62">
        <v>150239</v>
      </c>
      <c r="F81" s="62">
        <v>155926</v>
      </c>
      <c r="G81" s="62">
        <v>182015</v>
      </c>
      <c r="H81" s="62">
        <v>521560</v>
      </c>
      <c r="I81" s="62">
        <v>174397</v>
      </c>
      <c r="J81" s="62">
        <v>140294</v>
      </c>
      <c r="K81" s="62">
        <v>113926</v>
      </c>
      <c r="L81" s="62">
        <v>58110</v>
      </c>
      <c r="M81" s="62">
        <v>83609</v>
      </c>
      <c r="N81" s="62">
        <v>77000</v>
      </c>
      <c r="O81" s="26">
        <v>1937000</v>
      </c>
      <c r="P81" s="8">
        <v>0</v>
      </c>
    </row>
    <row r="82" spans="1:16" ht="30" hidden="1" x14ac:dyDescent="0.25">
      <c r="A82" s="2" t="s">
        <v>122</v>
      </c>
      <c r="B82" s="62">
        <v>0</v>
      </c>
      <c r="C82" s="130">
        <v>0</v>
      </c>
      <c r="D82" s="62">
        <v>0</v>
      </c>
      <c r="E82" s="62">
        <v>0</v>
      </c>
      <c r="F82" s="62">
        <v>0</v>
      </c>
      <c r="G82" s="62">
        <v>0</v>
      </c>
      <c r="H82" s="62">
        <v>0</v>
      </c>
      <c r="I82" s="62">
        <v>0</v>
      </c>
      <c r="J82" s="62">
        <v>0</v>
      </c>
      <c r="K82" s="62">
        <v>0</v>
      </c>
      <c r="L82" s="62">
        <v>0</v>
      </c>
      <c r="M82" s="62">
        <v>0</v>
      </c>
      <c r="N82" s="62">
        <v>0</v>
      </c>
      <c r="O82" s="9">
        <v>0</v>
      </c>
      <c r="P82" s="8">
        <v>0</v>
      </c>
    </row>
    <row r="83" spans="1:16" hidden="1" x14ac:dyDescent="0.25">
      <c r="A83" s="2" t="s">
        <v>124</v>
      </c>
      <c r="B83" s="62">
        <v>0</v>
      </c>
      <c r="C83" s="130">
        <v>0</v>
      </c>
      <c r="D83" s="62">
        <v>0</v>
      </c>
      <c r="E83" s="62">
        <v>0</v>
      </c>
      <c r="F83" s="62">
        <v>0</v>
      </c>
      <c r="G83" s="62">
        <v>0</v>
      </c>
      <c r="H83" s="62">
        <v>0</v>
      </c>
      <c r="I83" s="62">
        <v>0</v>
      </c>
      <c r="J83" s="62">
        <v>0</v>
      </c>
      <c r="K83" s="62">
        <v>0</v>
      </c>
      <c r="L83" s="62">
        <v>0</v>
      </c>
      <c r="M83" s="62">
        <v>0</v>
      </c>
      <c r="N83" s="62">
        <v>0</v>
      </c>
      <c r="O83" s="9">
        <v>0</v>
      </c>
      <c r="P83" s="8">
        <v>0</v>
      </c>
    </row>
    <row r="84" spans="1:16" hidden="1" x14ac:dyDescent="0.25">
      <c r="A84" s="2" t="s">
        <v>126</v>
      </c>
      <c r="B84" s="62">
        <v>656308</v>
      </c>
      <c r="C84" s="130">
        <v>83989</v>
      </c>
      <c r="D84" s="62">
        <v>63181</v>
      </c>
      <c r="E84" s="62">
        <v>69584</v>
      </c>
      <c r="F84" s="62">
        <v>63726</v>
      </c>
      <c r="G84" s="62">
        <v>54088</v>
      </c>
      <c r="H84" s="62">
        <v>41775</v>
      </c>
      <c r="I84" s="62">
        <v>48744</v>
      </c>
      <c r="J84" s="62">
        <v>53142</v>
      </c>
      <c r="K84" s="62">
        <v>47296</v>
      </c>
      <c r="L84" s="62">
        <v>53075</v>
      </c>
      <c r="M84" s="62">
        <v>37624</v>
      </c>
      <c r="N84" s="62">
        <v>40084</v>
      </c>
      <c r="O84" s="9">
        <v>656308</v>
      </c>
      <c r="P84" s="8">
        <v>0</v>
      </c>
    </row>
    <row r="85" spans="1:16" x14ac:dyDescent="0.25">
      <c r="A85" s="2" t="s">
        <v>127</v>
      </c>
      <c r="B85" s="131">
        <v>29495080</v>
      </c>
      <c r="C85" s="131">
        <v>2530411</v>
      </c>
      <c r="D85" s="133">
        <v>2469749</v>
      </c>
      <c r="E85" s="133">
        <v>2629752</v>
      </c>
      <c r="F85" s="133">
        <v>2341529</v>
      </c>
      <c r="G85" s="133">
        <v>2503733</v>
      </c>
      <c r="H85" s="133">
        <v>3360574</v>
      </c>
      <c r="I85" s="133">
        <v>2646090</v>
      </c>
      <c r="J85" s="133">
        <v>2559519</v>
      </c>
      <c r="K85" s="133">
        <v>2000558</v>
      </c>
      <c r="L85" s="133">
        <v>2197775</v>
      </c>
      <c r="M85" s="133">
        <v>2431285</v>
      </c>
      <c r="N85" s="133">
        <v>1824105</v>
      </c>
      <c r="O85" s="9">
        <v>29495080</v>
      </c>
      <c r="P85" s="8">
        <v>0</v>
      </c>
    </row>
    <row r="86" spans="1:16" hidden="1" x14ac:dyDescent="0.25">
      <c r="A86" s="2" t="s">
        <v>129</v>
      </c>
      <c r="B86" s="62">
        <v>29495080</v>
      </c>
      <c r="C86" s="62">
        <v>2530411</v>
      </c>
      <c r="D86" s="128">
        <v>2469749</v>
      </c>
      <c r="E86" s="128">
        <v>2629752</v>
      </c>
      <c r="F86" s="128">
        <v>2341529</v>
      </c>
      <c r="G86" s="128">
        <v>2503733</v>
      </c>
      <c r="H86" s="128">
        <v>3360574</v>
      </c>
      <c r="I86" s="128">
        <v>2646090</v>
      </c>
      <c r="J86" s="128">
        <v>2559519</v>
      </c>
      <c r="K86" s="128">
        <v>2000558</v>
      </c>
      <c r="L86" s="128">
        <v>2197775</v>
      </c>
      <c r="M86" s="128">
        <v>2431285</v>
      </c>
      <c r="N86" s="128">
        <v>1824105</v>
      </c>
      <c r="O86" s="9">
        <v>29495080</v>
      </c>
      <c r="P86" s="8">
        <v>0</v>
      </c>
    </row>
    <row r="87" spans="1:16" ht="60.75" customHeight="1" x14ac:dyDescent="0.25">
      <c r="A87" s="2" t="s">
        <v>130</v>
      </c>
      <c r="B87" s="131">
        <v>0</v>
      </c>
      <c r="C87" s="131">
        <v>0</v>
      </c>
      <c r="D87" s="133">
        <v>0</v>
      </c>
      <c r="E87" s="133">
        <v>0</v>
      </c>
      <c r="F87" s="133">
        <v>0</v>
      </c>
      <c r="G87" s="133">
        <v>0</v>
      </c>
      <c r="H87" s="133">
        <v>0</v>
      </c>
      <c r="I87" s="133">
        <v>0</v>
      </c>
      <c r="J87" s="133">
        <v>0</v>
      </c>
      <c r="K87" s="133">
        <v>0</v>
      </c>
      <c r="L87" s="133">
        <v>0</v>
      </c>
      <c r="M87" s="133">
        <v>0</v>
      </c>
      <c r="N87" s="133">
        <v>0</v>
      </c>
      <c r="O87" s="9">
        <v>0</v>
      </c>
      <c r="P87" s="8">
        <v>0</v>
      </c>
    </row>
    <row r="88" spans="1:16" ht="15.75" x14ac:dyDescent="0.25">
      <c r="A88" s="18" t="s">
        <v>131</v>
      </c>
      <c r="B88" s="100">
        <v>267738729</v>
      </c>
      <c r="C88" s="100">
        <v>18839139</v>
      </c>
      <c r="D88" s="100">
        <v>16518077</v>
      </c>
      <c r="E88" s="100">
        <v>19374198</v>
      </c>
      <c r="F88" s="100">
        <v>16122004</v>
      </c>
      <c r="G88" s="100">
        <v>36261470</v>
      </c>
      <c r="H88" s="100">
        <v>15889103</v>
      </c>
      <c r="I88" s="100">
        <v>28404510</v>
      </c>
      <c r="J88" s="100">
        <v>17249239</v>
      </c>
      <c r="K88" s="100">
        <v>20060832</v>
      </c>
      <c r="L88" s="100">
        <v>29726797</v>
      </c>
      <c r="M88" s="100">
        <v>18569660</v>
      </c>
      <c r="N88" s="100">
        <v>30723700</v>
      </c>
      <c r="O88" s="9">
        <v>267738729</v>
      </c>
      <c r="P88" s="8">
        <v>0</v>
      </c>
    </row>
    <row r="89" spans="1:16" x14ac:dyDescent="0.25">
      <c r="A89" s="2" t="s">
        <v>132</v>
      </c>
      <c r="B89" s="131">
        <v>267064729</v>
      </c>
      <c r="C89" s="131">
        <v>18511496</v>
      </c>
      <c r="D89" s="131">
        <v>16429954</v>
      </c>
      <c r="E89" s="131">
        <v>19327336</v>
      </c>
      <c r="F89" s="131">
        <v>16079739</v>
      </c>
      <c r="G89" s="131">
        <v>36223000</v>
      </c>
      <c r="H89" s="131">
        <v>15866012</v>
      </c>
      <c r="I89" s="131">
        <v>28380451</v>
      </c>
      <c r="J89" s="131">
        <v>17227070</v>
      </c>
      <c r="K89" s="131">
        <v>20047440</v>
      </c>
      <c r="L89" s="131">
        <v>29709222</v>
      </c>
      <c r="M89" s="131">
        <v>18556979</v>
      </c>
      <c r="N89" s="131">
        <v>30706030</v>
      </c>
      <c r="O89" s="9">
        <v>267064729</v>
      </c>
      <c r="P89" s="8">
        <v>0</v>
      </c>
    </row>
    <row r="90" spans="1:16" hidden="1" x14ac:dyDescent="0.25">
      <c r="A90" s="2" t="s">
        <v>134</v>
      </c>
      <c r="B90" s="62">
        <v>214462551</v>
      </c>
      <c r="C90" s="62">
        <v>13110869</v>
      </c>
      <c r="D90" s="62">
        <v>12098456</v>
      </c>
      <c r="E90" s="62">
        <v>13785826</v>
      </c>
      <c r="F90" s="62">
        <v>10987112</v>
      </c>
      <c r="G90" s="62">
        <v>32482406</v>
      </c>
      <c r="H90" s="62">
        <v>12949452</v>
      </c>
      <c r="I90" s="62">
        <v>24579901</v>
      </c>
      <c r="J90" s="62">
        <v>13750750</v>
      </c>
      <c r="K90" s="62">
        <v>16030568</v>
      </c>
      <c r="L90" s="62">
        <v>25808504</v>
      </c>
      <c r="M90" s="62">
        <v>14616423</v>
      </c>
      <c r="N90" s="62">
        <v>24262284</v>
      </c>
      <c r="O90" s="9">
        <v>214462551</v>
      </c>
      <c r="P90" s="8">
        <v>0</v>
      </c>
    </row>
    <row r="91" spans="1:16" hidden="1" x14ac:dyDescent="0.25">
      <c r="A91" s="2" t="s">
        <v>136</v>
      </c>
      <c r="B91" s="62">
        <v>85830120</v>
      </c>
      <c r="C91" s="62">
        <v>9502052</v>
      </c>
      <c r="D91" s="62">
        <v>7946115</v>
      </c>
      <c r="E91" s="62">
        <v>6116787</v>
      </c>
      <c r="F91" s="62">
        <v>6359196</v>
      </c>
      <c r="G91" s="62">
        <v>6643512</v>
      </c>
      <c r="H91" s="62">
        <v>6179399</v>
      </c>
      <c r="I91" s="62">
        <v>7669560</v>
      </c>
      <c r="J91" s="62">
        <v>7431919</v>
      </c>
      <c r="K91" s="62">
        <v>5672004</v>
      </c>
      <c r="L91" s="62">
        <v>5763356</v>
      </c>
      <c r="M91" s="62">
        <v>8249916</v>
      </c>
      <c r="N91" s="62">
        <v>8296304</v>
      </c>
      <c r="O91" s="9">
        <v>85830120</v>
      </c>
      <c r="P91" s="8">
        <v>0</v>
      </c>
    </row>
    <row r="92" spans="1:16" hidden="1" x14ac:dyDescent="0.25">
      <c r="A92" s="2" t="s">
        <v>138</v>
      </c>
      <c r="B92" s="62">
        <v>1000</v>
      </c>
      <c r="C92" s="62">
        <v>0</v>
      </c>
      <c r="D92" s="62">
        <v>285</v>
      </c>
      <c r="E92" s="62">
        <v>0</v>
      </c>
      <c r="F92" s="62">
        <v>0</v>
      </c>
      <c r="G92" s="62">
        <v>0</v>
      </c>
      <c r="H92" s="62">
        <v>41</v>
      </c>
      <c r="I92" s="62">
        <v>664</v>
      </c>
      <c r="J92" s="62">
        <v>0</v>
      </c>
      <c r="K92" s="62">
        <v>0</v>
      </c>
      <c r="L92" s="62">
        <v>10</v>
      </c>
      <c r="M92" s="62">
        <v>0</v>
      </c>
      <c r="N92" s="62">
        <v>0</v>
      </c>
      <c r="O92" s="9">
        <v>1000</v>
      </c>
      <c r="P92" s="8">
        <v>0</v>
      </c>
    </row>
    <row r="93" spans="1:16" hidden="1" x14ac:dyDescent="0.25">
      <c r="A93" s="2" t="s">
        <v>140</v>
      </c>
      <c r="B93" s="62">
        <v>80000000</v>
      </c>
      <c r="C93" s="62">
        <v>8793236</v>
      </c>
      <c r="D93" s="62">
        <v>7488599</v>
      </c>
      <c r="E93" s="62">
        <v>5722853</v>
      </c>
      <c r="F93" s="62">
        <v>5854295</v>
      </c>
      <c r="G93" s="62">
        <v>6185772</v>
      </c>
      <c r="H93" s="62">
        <v>5729940</v>
      </c>
      <c r="I93" s="62">
        <v>7230575</v>
      </c>
      <c r="J93" s="62">
        <v>6980282</v>
      </c>
      <c r="K93" s="62">
        <v>5275296</v>
      </c>
      <c r="L93" s="62">
        <v>5311709</v>
      </c>
      <c r="M93" s="62">
        <v>7745015</v>
      </c>
      <c r="N93" s="62">
        <v>7682428</v>
      </c>
      <c r="O93" s="9">
        <v>80000000</v>
      </c>
      <c r="P93" s="8">
        <v>0</v>
      </c>
    </row>
    <row r="94" spans="1:16" ht="30" hidden="1" x14ac:dyDescent="0.25">
      <c r="A94" s="2" t="s">
        <v>142</v>
      </c>
      <c r="B94" s="62">
        <v>280749</v>
      </c>
      <c r="C94" s="62">
        <v>258289</v>
      </c>
      <c r="D94" s="62">
        <v>0</v>
      </c>
      <c r="E94" s="62">
        <v>0</v>
      </c>
      <c r="F94" s="62">
        <v>0</v>
      </c>
      <c r="G94" s="62">
        <v>0</v>
      </c>
      <c r="H94" s="62">
        <v>0</v>
      </c>
      <c r="I94" s="62">
        <v>0</v>
      </c>
      <c r="J94" s="62">
        <v>0</v>
      </c>
      <c r="K94" s="62">
        <v>0</v>
      </c>
      <c r="L94" s="62">
        <v>0</v>
      </c>
      <c r="M94" s="62">
        <v>0</v>
      </c>
      <c r="N94" s="62">
        <v>22460</v>
      </c>
      <c r="O94" s="9">
        <v>280749</v>
      </c>
      <c r="P94" s="8">
        <v>0</v>
      </c>
    </row>
    <row r="95" spans="1:16" ht="75" hidden="1" x14ac:dyDescent="0.25">
      <c r="A95" s="2" t="s">
        <v>144</v>
      </c>
      <c r="B95" s="62">
        <v>5548371</v>
      </c>
      <c r="C95" s="62">
        <v>450527</v>
      </c>
      <c r="D95" s="62">
        <v>457231</v>
      </c>
      <c r="E95" s="62">
        <v>393934</v>
      </c>
      <c r="F95" s="62">
        <v>504901</v>
      </c>
      <c r="G95" s="62">
        <v>457740</v>
      </c>
      <c r="H95" s="62">
        <v>449418</v>
      </c>
      <c r="I95" s="62">
        <v>438321</v>
      </c>
      <c r="J95" s="62">
        <v>451637</v>
      </c>
      <c r="K95" s="62">
        <v>396708</v>
      </c>
      <c r="L95" s="62">
        <v>451637</v>
      </c>
      <c r="M95" s="62">
        <v>504901</v>
      </c>
      <c r="N95" s="62">
        <v>591416</v>
      </c>
      <c r="O95" s="9">
        <v>5548371</v>
      </c>
      <c r="P95" s="8">
        <v>0</v>
      </c>
    </row>
    <row r="96" spans="1:16" hidden="1" x14ac:dyDescent="0.25">
      <c r="A96" s="2" t="s">
        <v>146</v>
      </c>
      <c r="B96" s="62">
        <v>128632431</v>
      </c>
      <c r="C96" s="62">
        <v>3608817</v>
      </c>
      <c r="D96" s="62">
        <v>4152341</v>
      </c>
      <c r="E96" s="62">
        <v>7669039</v>
      </c>
      <c r="F96" s="62">
        <v>4627916</v>
      </c>
      <c r="G96" s="62">
        <v>25838894</v>
      </c>
      <c r="H96" s="62">
        <v>6770053</v>
      </c>
      <c r="I96" s="62">
        <v>16910341</v>
      </c>
      <c r="J96" s="62">
        <v>6318831</v>
      </c>
      <c r="K96" s="62">
        <v>10358564</v>
      </c>
      <c r="L96" s="62">
        <v>20045148</v>
      </c>
      <c r="M96" s="62">
        <v>6366507</v>
      </c>
      <c r="N96" s="62">
        <v>15965980</v>
      </c>
      <c r="O96" s="9">
        <v>128632431</v>
      </c>
      <c r="P96" s="8">
        <v>0</v>
      </c>
    </row>
    <row r="97" spans="1:16" hidden="1" x14ac:dyDescent="0.25">
      <c r="A97" s="2" t="s">
        <v>148</v>
      </c>
      <c r="B97" s="62">
        <v>1</v>
      </c>
      <c r="C97" s="62">
        <v>0</v>
      </c>
      <c r="D97" s="62">
        <v>0</v>
      </c>
      <c r="E97" s="62">
        <v>0</v>
      </c>
      <c r="F97" s="62">
        <v>0</v>
      </c>
      <c r="G97" s="62">
        <v>0</v>
      </c>
      <c r="H97" s="62">
        <v>0</v>
      </c>
      <c r="I97" s="62">
        <v>0</v>
      </c>
      <c r="J97" s="62">
        <v>0</v>
      </c>
      <c r="K97" s="62">
        <v>0</v>
      </c>
      <c r="L97" s="62">
        <v>0</v>
      </c>
      <c r="M97" s="62">
        <v>0</v>
      </c>
      <c r="N97" s="62">
        <v>1</v>
      </c>
      <c r="O97" s="9">
        <v>1</v>
      </c>
      <c r="P97" s="8">
        <v>0</v>
      </c>
    </row>
    <row r="98" spans="1:16" hidden="1" x14ac:dyDescent="0.25">
      <c r="A98" s="2" t="s">
        <v>150</v>
      </c>
      <c r="B98" s="62">
        <v>6412</v>
      </c>
      <c r="C98" s="62">
        <v>374</v>
      </c>
      <c r="D98" s="62">
        <v>0</v>
      </c>
      <c r="E98" s="62">
        <v>0</v>
      </c>
      <c r="F98" s="62">
        <v>0</v>
      </c>
      <c r="G98" s="62">
        <v>0</v>
      </c>
      <c r="H98" s="62">
        <v>1388</v>
      </c>
      <c r="I98" s="62">
        <v>0</v>
      </c>
      <c r="J98" s="62">
        <v>0</v>
      </c>
      <c r="K98" s="62">
        <v>1980</v>
      </c>
      <c r="L98" s="62">
        <v>613</v>
      </c>
      <c r="M98" s="62">
        <v>1936</v>
      </c>
      <c r="N98" s="62">
        <v>121</v>
      </c>
      <c r="O98" s="9">
        <v>6412</v>
      </c>
      <c r="P98" s="8">
        <v>0</v>
      </c>
    </row>
    <row r="99" spans="1:16" ht="30" hidden="1" x14ac:dyDescent="0.25">
      <c r="A99" s="2" t="s">
        <v>152</v>
      </c>
      <c r="B99" s="62">
        <v>48936536</v>
      </c>
      <c r="C99" s="62">
        <v>5277832</v>
      </c>
      <c r="D99" s="62">
        <v>4197020</v>
      </c>
      <c r="E99" s="62">
        <v>5370849</v>
      </c>
      <c r="F99" s="62">
        <v>4255009</v>
      </c>
      <c r="G99" s="62">
        <v>3496004</v>
      </c>
      <c r="H99" s="62">
        <v>2813807</v>
      </c>
      <c r="I99" s="62">
        <v>3488640</v>
      </c>
      <c r="J99" s="62">
        <v>3149236</v>
      </c>
      <c r="K99" s="62">
        <v>3804698</v>
      </c>
      <c r="L99" s="62">
        <v>3421938</v>
      </c>
      <c r="M99" s="62">
        <v>3618829</v>
      </c>
      <c r="N99" s="62">
        <v>6042674</v>
      </c>
      <c r="O99" s="9">
        <v>48936536</v>
      </c>
      <c r="P99" s="8">
        <v>0</v>
      </c>
    </row>
    <row r="100" spans="1:16" ht="45" hidden="1" x14ac:dyDescent="0.25">
      <c r="A100" s="2" t="s">
        <v>154</v>
      </c>
      <c r="B100" s="62">
        <v>1</v>
      </c>
      <c r="C100" s="62">
        <v>0</v>
      </c>
      <c r="D100" s="62">
        <v>0</v>
      </c>
      <c r="E100" s="62">
        <v>0</v>
      </c>
      <c r="F100" s="62">
        <v>0</v>
      </c>
      <c r="G100" s="62">
        <v>0</v>
      </c>
      <c r="H100" s="62">
        <v>0</v>
      </c>
      <c r="I100" s="62">
        <v>0</v>
      </c>
      <c r="J100" s="62">
        <v>0</v>
      </c>
      <c r="K100" s="62">
        <v>0</v>
      </c>
      <c r="L100" s="62">
        <v>0</v>
      </c>
      <c r="M100" s="62">
        <v>0</v>
      </c>
      <c r="N100" s="62">
        <v>1</v>
      </c>
      <c r="O100" s="9">
        <v>1</v>
      </c>
      <c r="P100" s="8">
        <v>0</v>
      </c>
    </row>
    <row r="101" spans="1:16" hidden="1" x14ac:dyDescent="0.25">
      <c r="A101" s="2" t="s">
        <v>156</v>
      </c>
      <c r="B101" s="62">
        <v>1513009</v>
      </c>
      <c r="C101" s="62">
        <v>102624</v>
      </c>
      <c r="D101" s="62">
        <v>110915</v>
      </c>
      <c r="E101" s="62">
        <v>118319</v>
      </c>
      <c r="F101" s="62">
        <v>62762</v>
      </c>
      <c r="G101" s="62">
        <v>81075</v>
      </c>
      <c r="H101" s="62">
        <v>71065</v>
      </c>
      <c r="I101" s="62">
        <v>104078</v>
      </c>
      <c r="J101" s="62">
        <v>118834</v>
      </c>
      <c r="K101" s="62">
        <v>117475</v>
      </c>
      <c r="L101" s="62">
        <v>191495</v>
      </c>
      <c r="M101" s="62">
        <v>183590</v>
      </c>
      <c r="N101" s="62">
        <v>250777</v>
      </c>
      <c r="O101" s="9">
        <v>1513009</v>
      </c>
      <c r="P101" s="8">
        <v>0</v>
      </c>
    </row>
    <row r="102" spans="1:16" hidden="1" x14ac:dyDescent="0.25">
      <c r="A102" s="2" t="s">
        <v>158</v>
      </c>
      <c r="B102" s="62">
        <v>2146219</v>
      </c>
      <c r="C102" s="62">
        <v>19797</v>
      </c>
      <c r="D102" s="62">
        <v>23563</v>
      </c>
      <c r="E102" s="62">
        <v>52342</v>
      </c>
      <c r="F102" s="62">
        <v>774856</v>
      </c>
      <c r="G102" s="62">
        <v>163515</v>
      </c>
      <c r="H102" s="62">
        <v>30300</v>
      </c>
      <c r="I102" s="62">
        <v>207832</v>
      </c>
      <c r="J102" s="62">
        <v>208250</v>
      </c>
      <c r="K102" s="62">
        <v>92719</v>
      </c>
      <c r="L102" s="62">
        <v>286672</v>
      </c>
      <c r="M102" s="62">
        <v>136201</v>
      </c>
      <c r="N102" s="62">
        <v>150172</v>
      </c>
      <c r="O102" s="9">
        <v>2146219</v>
      </c>
      <c r="P102" s="8">
        <v>0</v>
      </c>
    </row>
    <row r="103" spans="1:16" hidden="1" x14ac:dyDescent="0.25">
      <c r="A103" s="2" t="s">
        <v>159</v>
      </c>
      <c r="B103" s="131">
        <v>0</v>
      </c>
      <c r="C103" s="131">
        <v>0</v>
      </c>
      <c r="D103" s="131">
        <v>0</v>
      </c>
      <c r="E103" s="131">
        <v>0</v>
      </c>
      <c r="F103" s="131">
        <v>0</v>
      </c>
      <c r="G103" s="131">
        <v>0</v>
      </c>
      <c r="H103" s="131">
        <v>0</v>
      </c>
      <c r="I103" s="131">
        <v>0</v>
      </c>
      <c r="J103" s="131">
        <v>0</v>
      </c>
      <c r="K103" s="131">
        <v>0</v>
      </c>
      <c r="L103" s="131">
        <v>0</v>
      </c>
      <c r="M103" s="131">
        <v>0</v>
      </c>
      <c r="N103" s="131">
        <v>0</v>
      </c>
      <c r="O103" s="9">
        <v>0</v>
      </c>
      <c r="P103" s="8">
        <v>0</v>
      </c>
    </row>
    <row r="104" spans="1:16" ht="60" hidden="1" x14ac:dyDescent="0.25">
      <c r="A104" s="2" t="s">
        <v>160</v>
      </c>
      <c r="B104" s="131">
        <v>674000</v>
      </c>
      <c r="C104" s="137">
        <v>327643</v>
      </c>
      <c r="D104" s="131">
        <v>88123</v>
      </c>
      <c r="E104" s="131">
        <v>46862</v>
      </c>
      <c r="F104" s="131">
        <v>42265</v>
      </c>
      <c r="G104" s="131">
        <v>38470</v>
      </c>
      <c r="H104" s="131">
        <v>23091</v>
      </c>
      <c r="I104" s="131">
        <v>24059</v>
      </c>
      <c r="J104" s="131">
        <v>22169</v>
      </c>
      <c r="K104" s="131">
        <v>13392</v>
      </c>
      <c r="L104" s="131">
        <v>17575</v>
      </c>
      <c r="M104" s="131">
        <v>12681</v>
      </c>
      <c r="N104" s="131">
        <v>17670</v>
      </c>
      <c r="O104" s="9">
        <v>674000</v>
      </c>
      <c r="P104" s="8">
        <v>0</v>
      </c>
    </row>
    <row r="105" spans="1:16" ht="75" hidden="1" x14ac:dyDescent="0.25">
      <c r="A105" s="2" t="s">
        <v>162</v>
      </c>
      <c r="B105" s="138">
        <v>454149</v>
      </c>
      <c r="C105" s="130">
        <v>256907</v>
      </c>
      <c r="D105" s="139">
        <v>50038</v>
      </c>
      <c r="E105" s="140">
        <v>29491</v>
      </c>
      <c r="F105" s="140">
        <v>18261</v>
      </c>
      <c r="G105" s="140">
        <v>14625</v>
      </c>
      <c r="H105" s="140">
        <v>14448</v>
      </c>
      <c r="I105" s="140">
        <v>14745</v>
      </c>
      <c r="J105" s="140">
        <v>15223</v>
      </c>
      <c r="K105" s="140">
        <v>7637</v>
      </c>
      <c r="L105" s="140">
        <v>12299</v>
      </c>
      <c r="M105" s="140">
        <v>9470</v>
      </c>
      <c r="N105" s="140">
        <v>11005</v>
      </c>
      <c r="O105" s="9">
        <v>454149</v>
      </c>
      <c r="P105" s="8">
        <v>0</v>
      </c>
    </row>
    <row r="106" spans="1:16" ht="60" hidden="1" x14ac:dyDescent="0.25">
      <c r="A106" s="2" t="s">
        <v>164</v>
      </c>
      <c r="B106" s="62">
        <v>219851</v>
      </c>
      <c r="C106" s="130">
        <v>70736</v>
      </c>
      <c r="D106" s="141">
        <v>38085</v>
      </c>
      <c r="E106" s="141">
        <v>17371</v>
      </c>
      <c r="F106" s="141">
        <v>24004</v>
      </c>
      <c r="G106" s="141">
        <v>23845</v>
      </c>
      <c r="H106" s="141">
        <v>8643</v>
      </c>
      <c r="I106" s="141">
        <v>9314</v>
      </c>
      <c r="J106" s="141">
        <v>6946</v>
      </c>
      <c r="K106" s="141">
        <v>5755</v>
      </c>
      <c r="L106" s="141">
        <v>5276</v>
      </c>
      <c r="M106" s="141">
        <v>3211</v>
      </c>
      <c r="N106" s="141">
        <v>6665</v>
      </c>
      <c r="O106" s="9">
        <v>219851</v>
      </c>
      <c r="P106" s="8">
        <v>0</v>
      </c>
    </row>
    <row r="107" spans="1:16" ht="16.5" thickBot="1" x14ac:dyDescent="0.3">
      <c r="A107" s="18" t="s">
        <v>165</v>
      </c>
      <c r="B107" s="64">
        <v>2446384483</v>
      </c>
      <c r="C107" s="64">
        <v>203865373</v>
      </c>
      <c r="D107" s="64">
        <v>203865373</v>
      </c>
      <c r="E107" s="64">
        <v>203865373</v>
      </c>
      <c r="F107" s="64">
        <v>203865373</v>
      </c>
      <c r="G107" s="64">
        <v>203865373</v>
      </c>
      <c r="H107" s="64">
        <v>203865373</v>
      </c>
      <c r="I107" s="64">
        <v>203865373</v>
      </c>
      <c r="J107" s="64">
        <v>203865373</v>
      </c>
      <c r="K107" s="64">
        <v>203865373</v>
      </c>
      <c r="L107" s="64">
        <v>203865373</v>
      </c>
      <c r="M107" s="64">
        <v>203865373</v>
      </c>
      <c r="N107" s="64">
        <v>203865380</v>
      </c>
      <c r="O107" s="9">
        <v>2446384483</v>
      </c>
      <c r="P107" s="8">
        <v>0</v>
      </c>
    </row>
    <row r="108" spans="1:16" ht="30" x14ac:dyDescent="0.25">
      <c r="A108" s="2" t="s">
        <v>166</v>
      </c>
      <c r="B108" s="142">
        <v>2390082123</v>
      </c>
      <c r="C108" s="142">
        <v>199173510</v>
      </c>
      <c r="D108" s="142">
        <v>199173510</v>
      </c>
      <c r="E108" s="142">
        <v>199173510</v>
      </c>
      <c r="F108" s="142">
        <v>199173510</v>
      </c>
      <c r="G108" s="142">
        <v>199173510</v>
      </c>
      <c r="H108" s="142">
        <v>199173510</v>
      </c>
      <c r="I108" s="142">
        <v>199173510</v>
      </c>
      <c r="J108" s="142">
        <v>199173510</v>
      </c>
      <c r="K108" s="142">
        <v>199173510</v>
      </c>
      <c r="L108" s="142">
        <v>199173510</v>
      </c>
      <c r="M108" s="142">
        <v>199173510</v>
      </c>
      <c r="N108" s="142">
        <v>199173513</v>
      </c>
      <c r="O108" s="9">
        <v>2390082123</v>
      </c>
      <c r="P108" s="8">
        <v>0</v>
      </c>
    </row>
    <row r="109" spans="1:16" ht="30" x14ac:dyDescent="0.25">
      <c r="A109" s="2" t="s">
        <v>167</v>
      </c>
      <c r="B109" s="131">
        <v>56302360</v>
      </c>
      <c r="C109" s="131">
        <v>4691863</v>
      </c>
      <c r="D109" s="131">
        <v>4691863</v>
      </c>
      <c r="E109" s="131">
        <v>4691863</v>
      </c>
      <c r="F109" s="131">
        <v>4691863</v>
      </c>
      <c r="G109" s="131">
        <v>4691863</v>
      </c>
      <c r="H109" s="131">
        <v>4691863</v>
      </c>
      <c r="I109" s="131">
        <v>4691863</v>
      </c>
      <c r="J109" s="131">
        <v>4691863</v>
      </c>
      <c r="K109" s="131">
        <v>4691863</v>
      </c>
      <c r="L109" s="131">
        <v>4691863</v>
      </c>
      <c r="M109" s="131">
        <v>4691863</v>
      </c>
      <c r="N109" s="131">
        <v>4691867</v>
      </c>
      <c r="O109" s="9">
        <v>56302360</v>
      </c>
      <c r="P109" s="8">
        <v>0</v>
      </c>
    </row>
    <row r="110" spans="1:16" ht="45" x14ac:dyDescent="0.25">
      <c r="A110" s="2" t="s">
        <v>168</v>
      </c>
      <c r="B110" s="131">
        <v>0</v>
      </c>
      <c r="C110" s="131">
        <v>0</v>
      </c>
      <c r="D110" s="131">
        <v>0</v>
      </c>
      <c r="E110" s="131">
        <v>0</v>
      </c>
      <c r="F110" s="131">
        <v>0</v>
      </c>
      <c r="G110" s="131">
        <v>0</v>
      </c>
      <c r="H110" s="131">
        <v>0</v>
      </c>
      <c r="I110" s="131">
        <v>0</v>
      </c>
      <c r="J110" s="131">
        <v>0</v>
      </c>
      <c r="K110" s="131">
        <v>0</v>
      </c>
      <c r="L110" s="131">
        <v>0</v>
      </c>
      <c r="M110" s="131">
        <v>0</v>
      </c>
      <c r="N110" s="131">
        <v>0</v>
      </c>
      <c r="O110" s="9">
        <v>0</v>
      </c>
      <c r="P110" s="8">
        <v>0</v>
      </c>
    </row>
    <row r="111" spans="1:16" ht="15.75" x14ac:dyDescent="0.25">
      <c r="A111" s="18" t="s">
        <v>169</v>
      </c>
      <c r="B111" s="64">
        <v>28737826135</v>
      </c>
      <c r="C111" s="64">
        <v>2465190746</v>
      </c>
      <c r="D111" s="64">
        <v>2613406224</v>
      </c>
      <c r="E111" s="64">
        <v>2497800659</v>
      </c>
      <c r="F111" s="64">
        <v>2289414917</v>
      </c>
      <c r="G111" s="64">
        <v>2522497807</v>
      </c>
      <c r="H111" s="64">
        <v>2342659296</v>
      </c>
      <c r="I111" s="64">
        <v>2417021609</v>
      </c>
      <c r="J111" s="64">
        <v>2224539183</v>
      </c>
      <c r="K111" s="64">
        <v>2248852944</v>
      </c>
      <c r="L111" s="64">
        <v>2385711898</v>
      </c>
      <c r="M111" s="64">
        <v>2253157637</v>
      </c>
      <c r="N111" s="64">
        <v>2477573215</v>
      </c>
      <c r="O111" s="9">
        <v>28737826135</v>
      </c>
      <c r="P111" s="8">
        <v>0</v>
      </c>
    </row>
    <row r="112" spans="1:16" x14ac:dyDescent="0.25">
      <c r="A112" s="2" t="s">
        <v>170</v>
      </c>
      <c r="B112" s="131">
        <v>10780333000</v>
      </c>
      <c r="C112" s="131">
        <v>751227063</v>
      </c>
      <c r="D112" s="131">
        <v>1126428885</v>
      </c>
      <c r="E112" s="131">
        <v>1053163773</v>
      </c>
      <c r="F112" s="131">
        <v>798952593</v>
      </c>
      <c r="G112" s="131">
        <v>1072893169</v>
      </c>
      <c r="H112" s="131">
        <v>849006324</v>
      </c>
      <c r="I112" s="131">
        <v>737676631</v>
      </c>
      <c r="J112" s="131">
        <v>978905643</v>
      </c>
      <c r="K112" s="131">
        <v>811828593</v>
      </c>
      <c r="L112" s="131">
        <v>863928556</v>
      </c>
      <c r="M112" s="131">
        <v>913448133</v>
      </c>
      <c r="N112" s="131">
        <v>822873637</v>
      </c>
      <c r="O112" s="9">
        <v>10780333000</v>
      </c>
      <c r="P112" s="8">
        <v>0</v>
      </c>
    </row>
    <row r="113" spans="1:16" hidden="1" x14ac:dyDescent="0.25">
      <c r="A113" s="2" t="s">
        <v>172</v>
      </c>
      <c r="B113" s="74">
        <v>7481000000</v>
      </c>
      <c r="C113" s="73">
        <v>625376952</v>
      </c>
      <c r="D113" s="89">
        <v>818213629</v>
      </c>
      <c r="E113" s="89">
        <v>731002441</v>
      </c>
      <c r="F113" s="89">
        <v>527773571</v>
      </c>
      <c r="G113" s="89">
        <v>720598292</v>
      </c>
      <c r="H113" s="89">
        <v>575936639</v>
      </c>
      <c r="I113" s="89">
        <v>480035217</v>
      </c>
      <c r="J113" s="89">
        <v>702821721</v>
      </c>
      <c r="K113" s="89">
        <v>552802609</v>
      </c>
      <c r="L113" s="89">
        <v>588165953</v>
      </c>
      <c r="M113" s="89">
        <v>616772788</v>
      </c>
      <c r="N113" s="89">
        <v>541500188</v>
      </c>
      <c r="O113" s="9">
        <v>7481000000</v>
      </c>
      <c r="P113" s="8">
        <v>0</v>
      </c>
    </row>
    <row r="114" spans="1:16" hidden="1" x14ac:dyDescent="0.25">
      <c r="A114" s="2" t="s">
        <v>174</v>
      </c>
      <c r="B114" s="74">
        <v>772000000</v>
      </c>
      <c r="C114" s="73">
        <v>61260075</v>
      </c>
      <c r="D114" s="89">
        <v>65713085</v>
      </c>
      <c r="E114" s="89">
        <v>72465873</v>
      </c>
      <c r="F114" s="89">
        <v>61591067</v>
      </c>
      <c r="G114" s="89">
        <v>65910980</v>
      </c>
      <c r="H114" s="89">
        <v>65196589</v>
      </c>
      <c r="I114" s="89">
        <v>63029894</v>
      </c>
      <c r="J114" s="89">
        <v>64912927</v>
      </c>
      <c r="K114" s="89">
        <v>61272433</v>
      </c>
      <c r="L114" s="89">
        <v>64561794</v>
      </c>
      <c r="M114" s="89">
        <v>62577887</v>
      </c>
      <c r="N114" s="89">
        <v>63507396</v>
      </c>
      <c r="O114" s="9">
        <v>772000000</v>
      </c>
      <c r="P114" s="8">
        <v>0</v>
      </c>
    </row>
    <row r="115" spans="1:16" ht="30" hidden="1" x14ac:dyDescent="0.25">
      <c r="A115" s="2" t="s">
        <v>176</v>
      </c>
      <c r="B115" s="74">
        <v>236000000</v>
      </c>
      <c r="C115" s="73">
        <v>17322523</v>
      </c>
      <c r="D115" s="89">
        <v>16549741</v>
      </c>
      <c r="E115" s="89">
        <v>28186622</v>
      </c>
      <c r="F115" s="89">
        <v>14871825</v>
      </c>
      <c r="G115" s="89">
        <v>15975469</v>
      </c>
      <c r="H115" s="89">
        <v>16643161</v>
      </c>
      <c r="I115" s="89">
        <v>18328950</v>
      </c>
      <c r="J115" s="89">
        <v>19647236</v>
      </c>
      <c r="K115" s="89">
        <v>20710852</v>
      </c>
      <c r="L115" s="89">
        <v>19850396</v>
      </c>
      <c r="M115" s="89">
        <v>20424125</v>
      </c>
      <c r="N115" s="89">
        <v>27489100</v>
      </c>
      <c r="O115" s="9">
        <v>236000000</v>
      </c>
      <c r="P115" s="8">
        <v>0</v>
      </c>
    </row>
    <row r="116" spans="1:16" ht="30" hidden="1" x14ac:dyDescent="0.25">
      <c r="A116" s="2" t="s">
        <v>178</v>
      </c>
      <c r="B116" s="74">
        <v>30000000</v>
      </c>
      <c r="C116" s="73">
        <v>2500000</v>
      </c>
      <c r="D116" s="73">
        <v>2500000</v>
      </c>
      <c r="E116" s="73">
        <v>2500000</v>
      </c>
      <c r="F116" s="73">
        <v>2500000</v>
      </c>
      <c r="G116" s="73">
        <v>2500000</v>
      </c>
      <c r="H116" s="73">
        <v>2500000</v>
      </c>
      <c r="I116" s="73">
        <v>2500000</v>
      </c>
      <c r="J116" s="73">
        <v>2500000</v>
      </c>
      <c r="K116" s="73">
        <v>2500000</v>
      </c>
      <c r="L116" s="73">
        <v>2500000</v>
      </c>
      <c r="M116" s="73">
        <v>2500000</v>
      </c>
      <c r="N116" s="73">
        <v>2500000</v>
      </c>
      <c r="O116" s="9">
        <v>30000000</v>
      </c>
      <c r="P116" s="8">
        <v>0</v>
      </c>
    </row>
    <row r="117" spans="1:16" hidden="1" x14ac:dyDescent="0.25">
      <c r="A117" s="2" t="s">
        <v>338</v>
      </c>
      <c r="B117" s="74">
        <v>870000000</v>
      </c>
      <c r="C117" s="73">
        <v>15760945</v>
      </c>
      <c r="D117" s="89">
        <v>194445862</v>
      </c>
      <c r="E117" s="89">
        <v>83268969</v>
      </c>
      <c r="F117" s="89">
        <v>56476262</v>
      </c>
      <c r="G117" s="89">
        <v>132168560</v>
      </c>
      <c r="H117" s="89">
        <v>56476262</v>
      </c>
      <c r="I117" s="89">
        <v>43237935</v>
      </c>
      <c r="J117" s="89">
        <v>56476262</v>
      </c>
      <c r="K117" s="89">
        <v>40910696</v>
      </c>
      <c r="L117" s="89">
        <v>56476262</v>
      </c>
      <c r="M117" s="89">
        <v>78799182</v>
      </c>
      <c r="N117" s="89">
        <v>55502803</v>
      </c>
      <c r="O117" s="9">
        <v>870000000</v>
      </c>
      <c r="P117" s="8">
        <v>0</v>
      </c>
    </row>
    <row r="118" spans="1:16" hidden="1" x14ac:dyDescent="0.25">
      <c r="A118" s="2" t="s">
        <v>182</v>
      </c>
      <c r="B118" s="80">
        <v>0</v>
      </c>
      <c r="C118" s="73">
        <v>0</v>
      </c>
      <c r="D118" s="73">
        <v>0</v>
      </c>
      <c r="E118" s="73">
        <v>0</v>
      </c>
      <c r="F118" s="73">
        <v>0</v>
      </c>
      <c r="G118" s="73">
        <v>0</v>
      </c>
      <c r="H118" s="73">
        <v>0</v>
      </c>
      <c r="I118" s="73">
        <v>0</v>
      </c>
      <c r="J118" s="73">
        <v>0</v>
      </c>
      <c r="K118" s="73">
        <v>0</v>
      </c>
      <c r="L118" s="73">
        <v>0</v>
      </c>
      <c r="M118" s="73">
        <v>0</v>
      </c>
      <c r="N118" s="73">
        <v>0</v>
      </c>
      <c r="O118" s="9">
        <v>0</v>
      </c>
      <c r="P118" s="8">
        <v>0</v>
      </c>
    </row>
    <row r="119" spans="1:16" hidden="1" x14ac:dyDescent="0.25">
      <c r="A119" s="2" t="s">
        <v>184</v>
      </c>
      <c r="B119" s="57">
        <v>324000000</v>
      </c>
      <c r="C119" s="70">
        <v>29006568</v>
      </c>
      <c r="D119" s="70">
        <v>29006568</v>
      </c>
      <c r="E119" s="70">
        <v>29006568</v>
      </c>
      <c r="F119" s="70">
        <v>29006568</v>
      </c>
      <c r="G119" s="70">
        <v>29006568</v>
      </c>
      <c r="H119" s="70">
        <v>25520373</v>
      </c>
      <c r="I119" s="70">
        <v>23811335</v>
      </c>
      <c r="J119" s="70">
        <v>25814197</v>
      </c>
      <c r="K119" s="70">
        <v>26898703</v>
      </c>
      <c r="L119" s="70">
        <v>25640851</v>
      </c>
      <c r="M119" s="70">
        <v>25640851</v>
      </c>
      <c r="N119" s="70">
        <v>25640850</v>
      </c>
      <c r="O119" s="9">
        <v>324000000</v>
      </c>
      <c r="P119" s="8">
        <v>0</v>
      </c>
    </row>
    <row r="120" spans="1:16" hidden="1" x14ac:dyDescent="0.25">
      <c r="A120" s="2" t="s">
        <v>339</v>
      </c>
      <c r="B120" s="57">
        <v>1067333000</v>
      </c>
      <c r="C120" s="143">
        <v>0</v>
      </c>
      <c r="D120" s="70">
        <v>0</v>
      </c>
      <c r="E120" s="70">
        <v>106733300</v>
      </c>
      <c r="F120" s="70">
        <v>106733300</v>
      </c>
      <c r="G120" s="70">
        <v>106733300</v>
      </c>
      <c r="H120" s="70">
        <v>106733300</v>
      </c>
      <c r="I120" s="70">
        <v>106733300</v>
      </c>
      <c r="J120" s="70">
        <v>106733300</v>
      </c>
      <c r="K120" s="70">
        <v>106733300</v>
      </c>
      <c r="L120" s="70">
        <v>106733300</v>
      </c>
      <c r="M120" s="70">
        <v>106733300</v>
      </c>
      <c r="N120" s="70">
        <v>106733300</v>
      </c>
      <c r="O120" s="9">
        <v>1067333000</v>
      </c>
    </row>
    <row r="121" spans="1:16" x14ac:dyDescent="0.25">
      <c r="A121" s="2" t="s">
        <v>185</v>
      </c>
      <c r="B121" s="129">
        <v>10848172918</v>
      </c>
      <c r="C121" s="129">
        <v>1121520331</v>
      </c>
      <c r="D121" s="129">
        <v>894533987</v>
      </c>
      <c r="E121" s="129">
        <v>852193534</v>
      </c>
      <c r="F121" s="129">
        <v>898018972</v>
      </c>
      <c r="G121" s="129">
        <v>857161286</v>
      </c>
      <c r="H121" s="129">
        <v>901209620</v>
      </c>
      <c r="I121" s="129">
        <v>1086901626</v>
      </c>
      <c r="J121" s="129">
        <v>653190192</v>
      </c>
      <c r="K121" s="129">
        <v>844580999</v>
      </c>
      <c r="L121" s="129">
        <v>929339990</v>
      </c>
      <c r="M121" s="129">
        <v>747266152</v>
      </c>
      <c r="N121" s="129">
        <v>1062256229</v>
      </c>
      <c r="O121" s="9">
        <v>10848172918</v>
      </c>
      <c r="P121" s="8">
        <v>0</v>
      </c>
    </row>
    <row r="122" spans="1:16" ht="30" hidden="1" x14ac:dyDescent="0.25">
      <c r="A122" s="2" t="s">
        <v>340</v>
      </c>
      <c r="B122" s="74">
        <v>5495238020</v>
      </c>
      <c r="C122" s="73">
        <v>618135310</v>
      </c>
      <c r="D122" s="89">
        <v>439436178</v>
      </c>
      <c r="E122" s="89">
        <v>391441348</v>
      </c>
      <c r="F122" s="89">
        <v>439436178</v>
      </c>
      <c r="G122" s="89">
        <v>391441348</v>
      </c>
      <c r="H122" s="89">
        <v>439436178</v>
      </c>
      <c r="I122" s="89">
        <v>629598254</v>
      </c>
      <c r="J122" s="89">
        <v>201279273</v>
      </c>
      <c r="K122" s="89">
        <v>391441348</v>
      </c>
      <c r="L122" s="89">
        <v>439436178</v>
      </c>
      <c r="M122" s="89">
        <v>391441348</v>
      </c>
      <c r="N122" s="89">
        <v>722715079</v>
      </c>
      <c r="O122" s="9">
        <v>5495238020</v>
      </c>
      <c r="P122" s="8">
        <v>0</v>
      </c>
    </row>
    <row r="123" spans="1:16" ht="30" hidden="1" x14ac:dyDescent="0.25">
      <c r="A123" s="2" t="s">
        <v>189</v>
      </c>
      <c r="B123" s="74">
        <v>1574468443</v>
      </c>
      <c r="C123" s="71">
        <v>159839609</v>
      </c>
      <c r="D123" s="88">
        <v>115639647</v>
      </c>
      <c r="E123" s="88">
        <v>121046436</v>
      </c>
      <c r="F123" s="88">
        <v>118427271</v>
      </c>
      <c r="G123" s="88">
        <v>125128715</v>
      </c>
      <c r="H123" s="88">
        <v>121617919</v>
      </c>
      <c r="I123" s="88">
        <v>116084459</v>
      </c>
      <c r="J123" s="88">
        <v>111661130</v>
      </c>
      <c r="K123" s="88">
        <v>111920739</v>
      </c>
      <c r="L123" s="88">
        <v>150751554</v>
      </c>
      <c r="M123" s="88">
        <v>167377789</v>
      </c>
      <c r="N123" s="88">
        <v>154973175</v>
      </c>
      <c r="O123" s="9">
        <v>1574468443</v>
      </c>
      <c r="P123" s="8">
        <v>0</v>
      </c>
    </row>
    <row r="124" spans="1:16" ht="30" hidden="1" x14ac:dyDescent="0.25">
      <c r="A124" s="2" t="s">
        <v>191</v>
      </c>
      <c r="B124" s="59">
        <v>1374743125</v>
      </c>
      <c r="C124" s="59">
        <v>137474312</v>
      </c>
      <c r="D124" s="59">
        <v>137474312</v>
      </c>
      <c r="E124" s="59">
        <v>137474312</v>
      </c>
      <c r="F124" s="59">
        <v>137474312</v>
      </c>
      <c r="G124" s="59">
        <v>137474312</v>
      </c>
      <c r="H124" s="59">
        <v>137474312</v>
      </c>
      <c r="I124" s="59">
        <v>137474312</v>
      </c>
      <c r="J124" s="59">
        <v>137474312</v>
      </c>
      <c r="K124" s="59">
        <v>137474312</v>
      </c>
      <c r="L124" s="59">
        <v>137474317</v>
      </c>
      <c r="M124" s="59">
        <v>0</v>
      </c>
      <c r="N124" s="59">
        <v>0</v>
      </c>
      <c r="O124" s="9">
        <v>1374743125</v>
      </c>
      <c r="P124" s="8">
        <v>0</v>
      </c>
    </row>
    <row r="125" spans="1:16" ht="30" hidden="1" x14ac:dyDescent="0.25">
      <c r="A125" s="2" t="s">
        <v>193</v>
      </c>
      <c r="B125" s="74">
        <v>1208104301</v>
      </c>
      <c r="C125" s="73">
        <v>120810430</v>
      </c>
      <c r="D125" s="73">
        <v>120810430</v>
      </c>
      <c r="E125" s="73">
        <v>120810430</v>
      </c>
      <c r="F125" s="73">
        <v>120810430</v>
      </c>
      <c r="G125" s="73">
        <v>120810430</v>
      </c>
      <c r="H125" s="73">
        <v>120810430</v>
      </c>
      <c r="I125" s="73">
        <v>120810430</v>
      </c>
      <c r="J125" s="73">
        <v>120810430</v>
      </c>
      <c r="K125" s="73">
        <v>120810430</v>
      </c>
      <c r="L125" s="73">
        <v>120810431</v>
      </c>
      <c r="M125" s="89"/>
      <c r="N125" s="89"/>
      <c r="O125" s="9">
        <v>1208104301</v>
      </c>
      <c r="P125" s="8">
        <v>0</v>
      </c>
    </row>
    <row r="126" spans="1:16" ht="30" hidden="1" x14ac:dyDescent="0.25">
      <c r="A126" s="2" t="s">
        <v>195</v>
      </c>
      <c r="B126" s="74">
        <v>166638824</v>
      </c>
      <c r="C126" s="73">
        <v>16663882</v>
      </c>
      <c r="D126" s="73">
        <v>16663882</v>
      </c>
      <c r="E126" s="73">
        <v>16663882</v>
      </c>
      <c r="F126" s="73">
        <v>16663882</v>
      </c>
      <c r="G126" s="73">
        <v>16663882</v>
      </c>
      <c r="H126" s="73">
        <v>16663882</v>
      </c>
      <c r="I126" s="73">
        <v>16663882</v>
      </c>
      <c r="J126" s="73">
        <v>16663882</v>
      </c>
      <c r="K126" s="73">
        <v>16663882</v>
      </c>
      <c r="L126" s="73">
        <v>16663886</v>
      </c>
      <c r="M126" s="89"/>
      <c r="N126" s="89"/>
      <c r="O126" s="9">
        <v>166638824</v>
      </c>
      <c r="P126" s="8">
        <v>0</v>
      </c>
    </row>
    <row r="127" spans="1:16" ht="30" hidden="1" x14ac:dyDescent="0.25">
      <c r="A127" s="2" t="s">
        <v>197</v>
      </c>
      <c r="B127" s="80">
        <v>1023402533</v>
      </c>
      <c r="C127" s="73">
        <v>85283544</v>
      </c>
      <c r="D127" s="73">
        <v>85283544</v>
      </c>
      <c r="E127" s="73">
        <v>85283544</v>
      </c>
      <c r="F127" s="73">
        <v>85283544</v>
      </c>
      <c r="G127" s="73">
        <v>85283544</v>
      </c>
      <c r="H127" s="73">
        <v>85283544</v>
      </c>
      <c r="I127" s="73">
        <v>85283544</v>
      </c>
      <c r="J127" s="73">
        <v>85283544</v>
      </c>
      <c r="K127" s="73">
        <v>85283544</v>
      </c>
      <c r="L127" s="73">
        <v>85283544</v>
      </c>
      <c r="M127" s="73">
        <v>85283544</v>
      </c>
      <c r="N127" s="73">
        <v>85283549</v>
      </c>
      <c r="O127" s="9">
        <v>1023402533</v>
      </c>
      <c r="P127" s="8">
        <v>0</v>
      </c>
    </row>
    <row r="128" spans="1:16" hidden="1" x14ac:dyDescent="0.25">
      <c r="A128" s="2" t="s">
        <v>199</v>
      </c>
      <c r="B128" s="57">
        <v>437760146</v>
      </c>
      <c r="C128" s="57">
        <v>35749604</v>
      </c>
      <c r="D128" s="57">
        <v>35749604</v>
      </c>
      <c r="E128" s="57">
        <v>35749604</v>
      </c>
      <c r="F128" s="57">
        <v>37210422</v>
      </c>
      <c r="G128" s="57">
        <v>37210422</v>
      </c>
      <c r="H128" s="57">
        <v>37210422</v>
      </c>
      <c r="I128" s="57">
        <v>37210422</v>
      </c>
      <c r="J128" s="57">
        <v>37210422</v>
      </c>
      <c r="K128" s="57">
        <v>37210421</v>
      </c>
      <c r="L128" s="57">
        <v>35749604</v>
      </c>
      <c r="M128" s="57">
        <v>35749604</v>
      </c>
      <c r="N128" s="57">
        <v>35749595</v>
      </c>
      <c r="O128" s="9">
        <v>437760146</v>
      </c>
      <c r="P128" s="8">
        <v>0</v>
      </c>
    </row>
    <row r="129" spans="1:16" hidden="1" x14ac:dyDescent="0.25">
      <c r="A129" s="2" t="s">
        <v>201</v>
      </c>
      <c r="B129" s="68">
        <v>215062602</v>
      </c>
      <c r="C129" s="68">
        <v>17191475</v>
      </c>
      <c r="D129" s="68">
        <v>17191475</v>
      </c>
      <c r="E129" s="68">
        <v>17191475</v>
      </c>
      <c r="F129" s="68">
        <v>18652293</v>
      </c>
      <c r="G129" s="68">
        <v>18652293</v>
      </c>
      <c r="H129" s="68">
        <v>18652293</v>
      </c>
      <c r="I129" s="68">
        <v>18652293</v>
      </c>
      <c r="J129" s="68">
        <v>18652293</v>
      </c>
      <c r="K129" s="68">
        <v>18652292</v>
      </c>
      <c r="L129" s="68">
        <v>17191475</v>
      </c>
      <c r="M129" s="68">
        <v>17191475</v>
      </c>
      <c r="N129" s="68">
        <v>17191470</v>
      </c>
      <c r="O129" s="9">
        <v>215062602</v>
      </c>
      <c r="P129" s="8">
        <v>0</v>
      </c>
    </row>
    <row r="130" spans="1:16" hidden="1" x14ac:dyDescent="0.25">
      <c r="A130" s="2" t="s">
        <v>203</v>
      </c>
      <c r="B130" s="144">
        <v>141322872</v>
      </c>
      <c r="C130" s="69">
        <v>11776906</v>
      </c>
      <c r="D130" s="69">
        <v>11776906</v>
      </c>
      <c r="E130" s="69">
        <v>11776906</v>
      </c>
      <c r="F130" s="69">
        <v>11776906</v>
      </c>
      <c r="G130" s="69">
        <v>11776906</v>
      </c>
      <c r="H130" s="69">
        <v>11776906</v>
      </c>
      <c r="I130" s="69">
        <v>11776906</v>
      </c>
      <c r="J130" s="69">
        <v>11776906</v>
      </c>
      <c r="K130" s="69">
        <v>11776906</v>
      </c>
      <c r="L130" s="69">
        <v>11776906</v>
      </c>
      <c r="M130" s="69">
        <v>11776906</v>
      </c>
      <c r="N130" s="69">
        <v>11776906</v>
      </c>
      <c r="O130" s="9">
        <v>141322872</v>
      </c>
      <c r="P130" s="8">
        <v>0</v>
      </c>
    </row>
    <row r="131" spans="1:16" hidden="1" x14ac:dyDescent="0.25">
      <c r="A131" s="2" t="s">
        <v>205</v>
      </c>
      <c r="B131" s="74">
        <v>64974823</v>
      </c>
      <c r="C131" s="70">
        <v>5414569</v>
      </c>
      <c r="D131" s="70">
        <v>5414569</v>
      </c>
      <c r="E131" s="70">
        <v>5414569</v>
      </c>
      <c r="F131" s="70">
        <v>5414569</v>
      </c>
      <c r="G131" s="70">
        <v>5414569</v>
      </c>
      <c r="H131" s="70">
        <v>5414569</v>
      </c>
      <c r="I131" s="70">
        <v>5414569</v>
      </c>
      <c r="J131" s="70">
        <v>5414569</v>
      </c>
      <c r="K131" s="70">
        <v>5414569</v>
      </c>
      <c r="L131" s="70">
        <v>5414569</v>
      </c>
      <c r="M131" s="70">
        <v>5414569</v>
      </c>
      <c r="N131" s="70">
        <v>5414564</v>
      </c>
      <c r="O131" s="9">
        <v>64974823</v>
      </c>
      <c r="P131" s="8">
        <v>0</v>
      </c>
    </row>
    <row r="132" spans="1:16" hidden="1" x14ac:dyDescent="0.25">
      <c r="A132" s="2" t="s">
        <v>207</v>
      </c>
      <c r="B132" s="74">
        <v>8764907</v>
      </c>
      <c r="C132" s="59">
        <v>0</v>
      </c>
      <c r="D132" s="59">
        <v>0</v>
      </c>
      <c r="E132" s="59">
        <v>0</v>
      </c>
      <c r="F132" s="59">
        <v>1460818</v>
      </c>
      <c r="G132" s="59">
        <v>1460818</v>
      </c>
      <c r="H132" s="59">
        <v>1460818</v>
      </c>
      <c r="I132" s="59">
        <v>1460818</v>
      </c>
      <c r="J132" s="59">
        <v>1460818</v>
      </c>
      <c r="K132" s="59">
        <v>1460817</v>
      </c>
      <c r="L132" s="59">
        <v>0</v>
      </c>
      <c r="M132" s="59">
        <v>0</v>
      </c>
      <c r="N132" s="59">
        <v>0</v>
      </c>
      <c r="O132" s="9">
        <v>8764907</v>
      </c>
      <c r="P132" s="8">
        <v>0</v>
      </c>
    </row>
    <row r="133" spans="1:16" hidden="1" x14ac:dyDescent="0.25">
      <c r="A133" s="2" t="s">
        <v>209</v>
      </c>
      <c r="B133" s="74">
        <v>222697544</v>
      </c>
      <c r="C133" s="71">
        <v>18558129</v>
      </c>
      <c r="D133" s="71">
        <v>18558129</v>
      </c>
      <c r="E133" s="71">
        <v>18558129</v>
      </c>
      <c r="F133" s="71">
        <v>18558129</v>
      </c>
      <c r="G133" s="71">
        <v>18558129</v>
      </c>
      <c r="H133" s="71">
        <v>18558129</v>
      </c>
      <c r="I133" s="71">
        <v>18558129</v>
      </c>
      <c r="J133" s="71">
        <v>18558129</v>
      </c>
      <c r="K133" s="71">
        <v>18558129</v>
      </c>
      <c r="L133" s="71">
        <v>18558129</v>
      </c>
      <c r="M133" s="71">
        <v>18558129</v>
      </c>
      <c r="N133" s="71">
        <v>18558125</v>
      </c>
      <c r="O133" s="9">
        <v>222697544</v>
      </c>
      <c r="P133" s="8">
        <v>0</v>
      </c>
    </row>
    <row r="134" spans="1:16" ht="30" hidden="1" x14ac:dyDescent="0.25">
      <c r="A134" s="2" t="s">
        <v>211</v>
      </c>
      <c r="B134" s="72">
        <v>149923114</v>
      </c>
      <c r="C134" s="72">
        <v>16024198</v>
      </c>
      <c r="D134" s="72">
        <v>11936948</v>
      </c>
      <c r="E134" s="72">
        <v>12184536</v>
      </c>
      <c r="F134" s="72">
        <v>11173491</v>
      </c>
      <c r="G134" s="72">
        <v>11609191</v>
      </c>
      <c r="H134" s="72">
        <v>11173491</v>
      </c>
      <c r="I134" s="72">
        <v>12236881</v>
      </c>
      <c r="J134" s="72">
        <v>11267757</v>
      </c>
      <c r="K134" s="72">
        <v>12236881</v>
      </c>
      <c r="L134" s="72">
        <v>11631042</v>
      </c>
      <c r="M134" s="72">
        <v>16163867</v>
      </c>
      <c r="N134" s="72">
        <v>12284831</v>
      </c>
      <c r="O134" s="9">
        <v>149923114</v>
      </c>
      <c r="P134" s="8">
        <v>0</v>
      </c>
    </row>
    <row r="135" spans="1:16" hidden="1" x14ac:dyDescent="0.25">
      <c r="A135" s="2" t="s">
        <v>213</v>
      </c>
      <c r="B135" s="74">
        <v>86133584</v>
      </c>
      <c r="C135" s="73">
        <v>9688531</v>
      </c>
      <c r="D135" s="89">
        <v>6675653</v>
      </c>
      <c r="E135" s="89">
        <v>6675653</v>
      </c>
      <c r="F135" s="89">
        <v>6675653</v>
      </c>
      <c r="G135" s="89">
        <v>6675653</v>
      </c>
      <c r="H135" s="89">
        <v>6675653</v>
      </c>
      <c r="I135" s="89">
        <v>6675653</v>
      </c>
      <c r="J135" s="89">
        <v>6675653</v>
      </c>
      <c r="K135" s="89">
        <v>6675653</v>
      </c>
      <c r="L135" s="89">
        <v>6675653</v>
      </c>
      <c r="M135" s="73">
        <v>9688531</v>
      </c>
      <c r="N135" s="89">
        <v>6675645</v>
      </c>
      <c r="O135" s="9">
        <v>86133584</v>
      </c>
      <c r="P135" s="8">
        <v>0</v>
      </c>
    </row>
    <row r="136" spans="1:16" hidden="1" x14ac:dyDescent="0.25">
      <c r="A136" s="2" t="s">
        <v>215</v>
      </c>
      <c r="B136" s="74">
        <v>63789530</v>
      </c>
      <c r="C136" s="73">
        <v>6335667</v>
      </c>
      <c r="D136" s="89">
        <v>5261295</v>
      </c>
      <c r="E136" s="89">
        <v>5508883</v>
      </c>
      <c r="F136" s="89">
        <v>4497838</v>
      </c>
      <c r="G136" s="89">
        <v>4933538</v>
      </c>
      <c r="H136" s="89">
        <v>4497838</v>
      </c>
      <c r="I136" s="89">
        <v>5561228</v>
      </c>
      <c r="J136" s="89">
        <v>4592104</v>
      </c>
      <c r="K136" s="89">
        <v>5561228</v>
      </c>
      <c r="L136" s="89">
        <v>4955389</v>
      </c>
      <c r="M136" s="89">
        <v>6475336</v>
      </c>
      <c r="N136" s="89">
        <v>5609186</v>
      </c>
      <c r="O136" s="9">
        <v>63789530</v>
      </c>
      <c r="P136" s="8">
        <v>0</v>
      </c>
    </row>
    <row r="137" spans="1:16" ht="30" hidden="1" x14ac:dyDescent="0.25">
      <c r="A137" s="2" t="s">
        <v>217</v>
      </c>
      <c r="B137" s="74">
        <v>177637537</v>
      </c>
      <c r="C137" s="74">
        <v>17763754</v>
      </c>
      <c r="D137" s="74">
        <v>17763754</v>
      </c>
      <c r="E137" s="74">
        <v>17763754</v>
      </c>
      <c r="F137" s="74">
        <v>17763754</v>
      </c>
      <c r="G137" s="74">
        <v>17763754</v>
      </c>
      <c r="H137" s="74">
        <v>17763754</v>
      </c>
      <c r="I137" s="74">
        <v>17763754</v>
      </c>
      <c r="J137" s="74">
        <v>17763754</v>
      </c>
      <c r="K137" s="74">
        <v>17763754</v>
      </c>
      <c r="L137" s="74">
        <v>17763751</v>
      </c>
      <c r="M137" s="74">
        <v>0</v>
      </c>
      <c r="N137" s="74">
        <v>0</v>
      </c>
      <c r="O137" s="9">
        <v>177637537</v>
      </c>
      <c r="P137" s="8">
        <v>0</v>
      </c>
    </row>
    <row r="138" spans="1:16" ht="30" hidden="1" x14ac:dyDescent="0.25">
      <c r="A138" s="2" t="s">
        <v>219</v>
      </c>
      <c r="B138" s="74">
        <v>615000000</v>
      </c>
      <c r="C138" s="74">
        <v>51250000</v>
      </c>
      <c r="D138" s="74">
        <v>51250000</v>
      </c>
      <c r="E138" s="74">
        <v>51250000</v>
      </c>
      <c r="F138" s="74">
        <v>51250000</v>
      </c>
      <c r="G138" s="74">
        <v>51250000</v>
      </c>
      <c r="H138" s="74">
        <v>51250000</v>
      </c>
      <c r="I138" s="74">
        <v>51250000</v>
      </c>
      <c r="J138" s="74">
        <v>51250000</v>
      </c>
      <c r="K138" s="74">
        <v>51250000</v>
      </c>
      <c r="L138" s="74">
        <v>51250000</v>
      </c>
      <c r="M138" s="74">
        <v>51250000</v>
      </c>
      <c r="N138" s="74">
        <v>51250000</v>
      </c>
      <c r="O138" s="9">
        <v>615000000</v>
      </c>
      <c r="P138" s="8">
        <v>0</v>
      </c>
    </row>
    <row r="139" spans="1:16" x14ac:dyDescent="0.25">
      <c r="A139" s="2" t="s">
        <v>220</v>
      </c>
      <c r="B139" s="129">
        <v>7109320217</v>
      </c>
      <c r="C139" s="129">
        <v>592443352</v>
      </c>
      <c r="D139" s="129">
        <v>592443352</v>
      </c>
      <c r="E139" s="129">
        <v>592443352</v>
      </c>
      <c r="F139" s="129">
        <v>592443352</v>
      </c>
      <c r="G139" s="129">
        <v>592443352</v>
      </c>
      <c r="H139" s="129">
        <v>592443352</v>
      </c>
      <c r="I139" s="129">
        <v>592443352</v>
      </c>
      <c r="J139" s="129">
        <v>592443348</v>
      </c>
      <c r="K139" s="129">
        <v>592443352</v>
      </c>
      <c r="L139" s="129">
        <v>592443352</v>
      </c>
      <c r="M139" s="129">
        <v>592443352</v>
      </c>
      <c r="N139" s="129">
        <v>592443349</v>
      </c>
      <c r="O139" s="9">
        <v>7109320217</v>
      </c>
      <c r="P139" s="8">
        <v>0</v>
      </c>
    </row>
    <row r="140" spans="1:16" hidden="1" x14ac:dyDescent="0.25">
      <c r="A140" s="2" t="s">
        <v>222</v>
      </c>
      <c r="B140" s="76">
        <v>2026063516</v>
      </c>
      <c r="C140" s="76">
        <v>168838626</v>
      </c>
      <c r="D140" s="76">
        <v>168838626</v>
      </c>
      <c r="E140" s="76">
        <v>168838626</v>
      </c>
      <c r="F140" s="76">
        <v>168838626</v>
      </c>
      <c r="G140" s="76">
        <v>168838626</v>
      </c>
      <c r="H140" s="76">
        <v>168838626</v>
      </c>
      <c r="I140" s="76">
        <v>168838626</v>
      </c>
      <c r="J140" s="76">
        <v>168838626</v>
      </c>
      <c r="K140" s="76">
        <v>168838626</v>
      </c>
      <c r="L140" s="76">
        <v>168838626</v>
      </c>
      <c r="M140" s="76">
        <v>168838626</v>
      </c>
      <c r="N140" s="76">
        <v>168838630</v>
      </c>
      <c r="O140" s="9">
        <v>2026063516</v>
      </c>
      <c r="P140" s="8">
        <v>0</v>
      </c>
    </row>
    <row r="141" spans="1:16" hidden="1" x14ac:dyDescent="0.25">
      <c r="A141" s="2" t="s">
        <v>224</v>
      </c>
      <c r="B141" s="76">
        <v>405148804</v>
      </c>
      <c r="C141" s="76">
        <v>33762400</v>
      </c>
      <c r="D141" s="76">
        <v>33762400</v>
      </c>
      <c r="E141" s="76">
        <v>33762400</v>
      </c>
      <c r="F141" s="76">
        <v>33762400</v>
      </c>
      <c r="G141" s="76">
        <v>33762400</v>
      </c>
      <c r="H141" s="76">
        <v>33762400</v>
      </c>
      <c r="I141" s="76">
        <v>33762400</v>
      </c>
      <c r="J141" s="76">
        <v>33762400</v>
      </c>
      <c r="K141" s="76">
        <v>33762400</v>
      </c>
      <c r="L141" s="76">
        <v>33762400</v>
      </c>
      <c r="M141" s="76">
        <v>33762400</v>
      </c>
      <c r="N141" s="76">
        <v>33762404</v>
      </c>
      <c r="O141" s="9">
        <v>405148804</v>
      </c>
      <c r="P141" s="8">
        <v>0</v>
      </c>
    </row>
    <row r="142" spans="1:16" hidden="1" x14ac:dyDescent="0.25">
      <c r="A142" s="2" t="s">
        <v>226</v>
      </c>
      <c r="B142" s="76">
        <v>261140066</v>
      </c>
      <c r="C142" s="76">
        <v>21761672</v>
      </c>
      <c r="D142" s="76">
        <v>21761672</v>
      </c>
      <c r="E142" s="76">
        <v>21761672</v>
      </c>
      <c r="F142" s="76">
        <v>21761672</v>
      </c>
      <c r="G142" s="76">
        <v>21761672</v>
      </c>
      <c r="H142" s="76">
        <v>21761672</v>
      </c>
      <c r="I142" s="76">
        <v>21761672</v>
      </c>
      <c r="J142" s="76">
        <v>21761672</v>
      </c>
      <c r="K142" s="76">
        <v>21761672</v>
      </c>
      <c r="L142" s="76">
        <v>21761672</v>
      </c>
      <c r="M142" s="76">
        <v>21761672</v>
      </c>
      <c r="N142" s="76">
        <v>21761674</v>
      </c>
      <c r="O142" s="9">
        <v>261140066</v>
      </c>
      <c r="P142" s="8">
        <v>0</v>
      </c>
    </row>
    <row r="143" spans="1:16" hidden="1" x14ac:dyDescent="0.25">
      <c r="A143" s="28" t="s">
        <v>228</v>
      </c>
      <c r="B143" s="76">
        <v>131000000</v>
      </c>
      <c r="C143" s="76">
        <v>10916667</v>
      </c>
      <c r="D143" s="76">
        <v>10916667</v>
      </c>
      <c r="E143" s="76">
        <v>10916667</v>
      </c>
      <c r="F143" s="76">
        <v>10916667</v>
      </c>
      <c r="G143" s="76">
        <v>10916667</v>
      </c>
      <c r="H143" s="76">
        <v>10916667</v>
      </c>
      <c r="I143" s="76">
        <v>10916667</v>
      </c>
      <c r="J143" s="76">
        <v>10916667</v>
      </c>
      <c r="K143" s="76">
        <v>10916667</v>
      </c>
      <c r="L143" s="76">
        <v>10916667</v>
      </c>
      <c r="M143" s="76">
        <v>10916667</v>
      </c>
      <c r="N143" s="76">
        <v>10916663</v>
      </c>
      <c r="O143" s="9">
        <v>131000000</v>
      </c>
      <c r="P143" s="8">
        <v>0</v>
      </c>
    </row>
    <row r="144" spans="1:16" hidden="1" x14ac:dyDescent="0.25">
      <c r="A144" s="28" t="s">
        <v>230</v>
      </c>
      <c r="B144" s="76">
        <v>195564818</v>
      </c>
      <c r="C144" s="76">
        <v>16297068</v>
      </c>
      <c r="D144" s="76">
        <v>16297068</v>
      </c>
      <c r="E144" s="76">
        <v>16297068</v>
      </c>
      <c r="F144" s="76">
        <v>16297068</v>
      </c>
      <c r="G144" s="76">
        <v>16297068</v>
      </c>
      <c r="H144" s="76">
        <v>16297068</v>
      </c>
      <c r="I144" s="76">
        <v>16297068</v>
      </c>
      <c r="J144" s="76">
        <v>16297068</v>
      </c>
      <c r="K144" s="76">
        <v>16297068</v>
      </c>
      <c r="L144" s="76">
        <v>16297068</v>
      </c>
      <c r="M144" s="76">
        <v>16297068</v>
      </c>
      <c r="N144" s="76">
        <v>16297070</v>
      </c>
      <c r="O144" s="9">
        <v>195564818</v>
      </c>
      <c r="P144" s="8">
        <v>0</v>
      </c>
    </row>
    <row r="145" spans="1:16" hidden="1" x14ac:dyDescent="0.25">
      <c r="A145" s="28" t="s">
        <v>232</v>
      </c>
      <c r="B145" s="76">
        <v>30834038</v>
      </c>
      <c r="C145" s="76">
        <v>2569503</v>
      </c>
      <c r="D145" s="76">
        <v>2569503</v>
      </c>
      <c r="E145" s="76">
        <v>2569503</v>
      </c>
      <c r="F145" s="76">
        <v>2569503</v>
      </c>
      <c r="G145" s="76">
        <v>2569503</v>
      </c>
      <c r="H145" s="76">
        <v>2569503</v>
      </c>
      <c r="I145" s="76">
        <v>2569503</v>
      </c>
      <c r="J145" s="76">
        <v>2569503</v>
      </c>
      <c r="K145" s="76">
        <v>2569503</v>
      </c>
      <c r="L145" s="76">
        <v>2569503</v>
      </c>
      <c r="M145" s="76">
        <v>2569503</v>
      </c>
      <c r="N145" s="76">
        <v>2569505</v>
      </c>
      <c r="O145" s="9">
        <v>30834038</v>
      </c>
      <c r="P145" s="8">
        <v>0</v>
      </c>
    </row>
    <row r="146" spans="1:16" hidden="1" x14ac:dyDescent="0.25">
      <c r="A146" s="117" t="s">
        <v>234</v>
      </c>
      <c r="B146" s="76">
        <v>0</v>
      </c>
      <c r="C146" s="76">
        <v>0</v>
      </c>
      <c r="D146" s="76">
        <v>0</v>
      </c>
      <c r="E146" s="76">
        <v>0</v>
      </c>
      <c r="F146" s="76">
        <v>0</v>
      </c>
      <c r="G146" s="76">
        <v>0</v>
      </c>
      <c r="H146" s="76">
        <v>0</v>
      </c>
      <c r="I146" s="76">
        <v>0</v>
      </c>
      <c r="J146" s="76">
        <v>0</v>
      </c>
      <c r="K146" s="76">
        <v>0</v>
      </c>
      <c r="L146" s="76">
        <v>0</v>
      </c>
      <c r="M146" s="76">
        <v>0</v>
      </c>
      <c r="N146" s="76">
        <v>0</v>
      </c>
      <c r="O146" s="9">
        <v>0</v>
      </c>
      <c r="P146" s="8">
        <v>0</v>
      </c>
    </row>
    <row r="147" spans="1:16" hidden="1" x14ac:dyDescent="0.25">
      <c r="A147" s="117" t="s">
        <v>236</v>
      </c>
      <c r="B147" s="76">
        <v>0</v>
      </c>
      <c r="C147" s="76">
        <v>0</v>
      </c>
      <c r="D147" s="76">
        <v>0</v>
      </c>
      <c r="E147" s="76">
        <v>0</v>
      </c>
      <c r="F147" s="76">
        <v>0</v>
      </c>
      <c r="G147" s="76">
        <v>0</v>
      </c>
      <c r="H147" s="76">
        <v>0</v>
      </c>
      <c r="I147" s="76">
        <v>0</v>
      </c>
      <c r="J147" s="76">
        <v>0</v>
      </c>
      <c r="K147" s="76">
        <v>0</v>
      </c>
      <c r="L147" s="76">
        <v>0</v>
      </c>
      <c r="M147" s="76">
        <v>0</v>
      </c>
      <c r="N147" s="57">
        <v>0</v>
      </c>
      <c r="O147" s="9">
        <v>0</v>
      </c>
      <c r="P147" s="8">
        <v>0</v>
      </c>
    </row>
    <row r="148" spans="1:16" ht="30" hidden="1" x14ac:dyDescent="0.25">
      <c r="A148" s="28" t="s">
        <v>238</v>
      </c>
      <c r="B148" s="76">
        <v>126205118</v>
      </c>
      <c r="C148" s="76">
        <v>10517093</v>
      </c>
      <c r="D148" s="76">
        <v>10517093</v>
      </c>
      <c r="E148" s="76">
        <v>10517093</v>
      </c>
      <c r="F148" s="76">
        <v>10517093</v>
      </c>
      <c r="G148" s="76">
        <v>10517093</v>
      </c>
      <c r="H148" s="76">
        <v>10517093</v>
      </c>
      <c r="I148" s="76">
        <v>10517093</v>
      </c>
      <c r="J148" s="76">
        <v>10517093</v>
      </c>
      <c r="K148" s="76">
        <v>10517093</v>
      </c>
      <c r="L148" s="76">
        <v>10517093</v>
      </c>
      <c r="M148" s="76">
        <v>10517093</v>
      </c>
      <c r="N148" s="76">
        <v>10517095</v>
      </c>
      <c r="O148" s="9">
        <v>126205118</v>
      </c>
      <c r="P148" s="8">
        <v>0</v>
      </c>
    </row>
    <row r="149" spans="1:16" hidden="1" x14ac:dyDescent="0.25">
      <c r="A149" s="117" t="s">
        <v>240</v>
      </c>
      <c r="B149" s="76">
        <v>0</v>
      </c>
      <c r="C149" s="76">
        <v>0</v>
      </c>
      <c r="D149" s="76">
        <v>0</v>
      </c>
      <c r="E149" s="76">
        <v>0</v>
      </c>
      <c r="F149" s="76">
        <v>0</v>
      </c>
      <c r="G149" s="76">
        <v>0</v>
      </c>
      <c r="H149" s="76">
        <v>0</v>
      </c>
      <c r="I149" s="76">
        <v>0</v>
      </c>
      <c r="J149" s="76">
        <v>0</v>
      </c>
      <c r="K149" s="76">
        <v>0</v>
      </c>
      <c r="L149" s="76">
        <v>0</v>
      </c>
      <c r="M149" s="76">
        <v>0</v>
      </c>
      <c r="N149" s="57">
        <v>0</v>
      </c>
      <c r="O149" s="9">
        <v>0</v>
      </c>
      <c r="P149" s="8">
        <v>0</v>
      </c>
    </row>
    <row r="150" spans="1:16" hidden="1" x14ac:dyDescent="0.25">
      <c r="A150" s="28" t="s">
        <v>242</v>
      </c>
      <c r="B150" s="76">
        <v>357872660</v>
      </c>
      <c r="C150" s="76">
        <v>29822722</v>
      </c>
      <c r="D150" s="76">
        <v>29822722</v>
      </c>
      <c r="E150" s="76">
        <v>29822722</v>
      </c>
      <c r="F150" s="76">
        <v>29822722</v>
      </c>
      <c r="G150" s="76">
        <v>29822722</v>
      </c>
      <c r="H150" s="76">
        <v>29822722</v>
      </c>
      <c r="I150" s="76">
        <v>29822722</v>
      </c>
      <c r="J150" s="76">
        <v>29822722</v>
      </c>
      <c r="K150" s="76">
        <v>29822722</v>
      </c>
      <c r="L150" s="76">
        <v>29822722</v>
      </c>
      <c r="M150" s="76">
        <v>29822722</v>
      </c>
      <c r="N150" s="76">
        <v>29822718</v>
      </c>
      <c r="O150" s="9">
        <v>357872660</v>
      </c>
      <c r="P150" s="8">
        <v>0</v>
      </c>
    </row>
    <row r="151" spans="1:16" hidden="1" x14ac:dyDescent="0.25">
      <c r="A151" s="28" t="s">
        <v>244</v>
      </c>
      <c r="B151" s="76">
        <v>1008696430</v>
      </c>
      <c r="C151" s="76">
        <v>84058036</v>
      </c>
      <c r="D151" s="76">
        <v>84058036</v>
      </c>
      <c r="E151" s="76">
        <v>84058036</v>
      </c>
      <c r="F151" s="76">
        <v>84058036</v>
      </c>
      <c r="G151" s="76">
        <v>84058036</v>
      </c>
      <c r="H151" s="76">
        <v>84058036</v>
      </c>
      <c r="I151" s="76">
        <v>84058036</v>
      </c>
      <c r="J151" s="76">
        <v>84058036</v>
      </c>
      <c r="K151" s="76">
        <v>84058036</v>
      </c>
      <c r="L151" s="76">
        <v>84058036</v>
      </c>
      <c r="M151" s="76">
        <v>84058036</v>
      </c>
      <c r="N151" s="76">
        <v>84058034</v>
      </c>
      <c r="O151" s="9">
        <v>1008696430</v>
      </c>
      <c r="P151" s="8">
        <v>0</v>
      </c>
    </row>
    <row r="152" spans="1:16" hidden="1" x14ac:dyDescent="0.25">
      <c r="A152" s="117" t="s">
        <v>246</v>
      </c>
      <c r="B152" s="76">
        <v>0</v>
      </c>
      <c r="C152" s="76">
        <v>0</v>
      </c>
      <c r="D152" s="76">
        <v>0</v>
      </c>
      <c r="E152" s="76">
        <v>0</v>
      </c>
      <c r="F152" s="76">
        <v>0</v>
      </c>
      <c r="G152" s="76">
        <v>0</v>
      </c>
      <c r="H152" s="76">
        <v>0</v>
      </c>
      <c r="I152" s="76">
        <v>0</v>
      </c>
      <c r="J152" s="76">
        <v>0</v>
      </c>
      <c r="K152" s="76">
        <v>0</v>
      </c>
      <c r="L152" s="76">
        <v>0</v>
      </c>
      <c r="M152" s="76">
        <v>0</v>
      </c>
      <c r="N152" s="57">
        <v>0</v>
      </c>
      <c r="O152" s="9">
        <v>0</v>
      </c>
      <c r="P152" s="8">
        <v>0</v>
      </c>
    </row>
    <row r="153" spans="1:16" hidden="1" x14ac:dyDescent="0.25">
      <c r="A153" s="28" t="s">
        <v>248</v>
      </c>
      <c r="B153" s="76">
        <v>172786637</v>
      </c>
      <c r="C153" s="76">
        <v>14398886</v>
      </c>
      <c r="D153" s="76">
        <v>14398886</v>
      </c>
      <c r="E153" s="76">
        <v>14398886</v>
      </c>
      <c r="F153" s="76">
        <v>14398886</v>
      </c>
      <c r="G153" s="76">
        <v>14398886</v>
      </c>
      <c r="H153" s="76">
        <v>14398886</v>
      </c>
      <c r="I153" s="76">
        <v>14398886</v>
      </c>
      <c r="J153" s="76">
        <v>14398886</v>
      </c>
      <c r="K153" s="76">
        <v>14398886</v>
      </c>
      <c r="L153" s="76">
        <v>14398886</v>
      </c>
      <c r="M153" s="76">
        <v>14398886</v>
      </c>
      <c r="N153" s="76">
        <v>14398891</v>
      </c>
      <c r="O153" s="9">
        <v>172786637</v>
      </c>
      <c r="P153" s="8">
        <v>0</v>
      </c>
    </row>
    <row r="154" spans="1:16" hidden="1" x14ac:dyDescent="0.25">
      <c r="A154" s="2" t="s">
        <v>250</v>
      </c>
      <c r="B154" s="76">
        <v>6905000</v>
      </c>
      <c r="C154" s="76">
        <v>575417</v>
      </c>
      <c r="D154" s="76">
        <v>575417</v>
      </c>
      <c r="E154" s="76">
        <v>575417</v>
      </c>
      <c r="F154" s="76">
        <v>575417</v>
      </c>
      <c r="G154" s="76">
        <v>575417</v>
      </c>
      <c r="H154" s="76">
        <v>575417</v>
      </c>
      <c r="I154" s="76">
        <v>575417</v>
      </c>
      <c r="J154" s="76">
        <v>575413</v>
      </c>
      <c r="K154" s="76">
        <v>575417</v>
      </c>
      <c r="L154" s="76">
        <v>575417</v>
      </c>
      <c r="M154" s="76">
        <v>575417</v>
      </c>
      <c r="N154" s="76">
        <v>575417</v>
      </c>
      <c r="O154" s="9">
        <v>6905000</v>
      </c>
      <c r="P154" s="8">
        <v>0</v>
      </c>
    </row>
    <row r="155" spans="1:16" hidden="1" x14ac:dyDescent="0.25">
      <c r="A155" s="2" t="s">
        <v>252</v>
      </c>
      <c r="B155" s="76">
        <v>381435622</v>
      </c>
      <c r="C155" s="76">
        <v>31786302</v>
      </c>
      <c r="D155" s="76">
        <v>31786302</v>
      </c>
      <c r="E155" s="76">
        <v>31786302</v>
      </c>
      <c r="F155" s="76">
        <v>31786302</v>
      </c>
      <c r="G155" s="76">
        <v>31786302</v>
      </c>
      <c r="H155" s="76">
        <v>31786302</v>
      </c>
      <c r="I155" s="76">
        <v>31786302</v>
      </c>
      <c r="J155" s="76">
        <v>31786302</v>
      </c>
      <c r="K155" s="76">
        <v>31786302</v>
      </c>
      <c r="L155" s="76">
        <v>31786302</v>
      </c>
      <c r="M155" s="76">
        <v>31786302</v>
      </c>
      <c r="N155" s="76">
        <v>31786300</v>
      </c>
      <c r="O155" s="9">
        <v>381435622</v>
      </c>
      <c r="P155" s="8">
        <v>0</v>
      </c>
    </row>
    <row r="156" spans="1:16" hidden="1" x14ac:dyDescent="0.25">
      <c r="A156" s="28" t="s">
        <v>254</v>
      </c>
      <c r="B156" s="76">
        <v>111201333</v>
      </c>
      <c r="C156" s="76">
        <v>9266778</v>
      </c>
      <c r="D156" s="76">
        <v>9266778</v>
      </c>
      <c r="E156" s="76">
        <v>9266778</v>
      </c>
      <c r="F156" s="76">
        <v>9266778</v>
      </c>
      <c r="G156" s="76">
        <v>9266778</v>
      </c>
      <c r="H156" s="76">
        <v>9266778</v>
      </c>
      <c r="I156" s="76">
        <v>9266778</v>
      </c>
      <c r="J156" s="76">
        <v>9266778</v>
      </c>
      <c r="K156" s="76">
        <v>9266778</v>
      </c>
      <c r="L156" s="76">
        <v>9266778</v>
      </c>
      <c r="M156" s="76">
        <v>9266778</v>
      </c>
      <c r="N156" s="76">
        <v>9266775</v>
      </c>
      <c r="O156" s="9">
        <v>111201333</v>
      </c>
      <c r="P156" s="8">
        <v>0</v>
      </c>
    </row>
    <row r="157" spans="1:16" hidden="1" x14ac:dyDescent="0.25">
      <c r="A157" s="117" t="s">
        <v>256</v>
      </c>
      <c r="B157" s="76">
        <v>0</v>
      </c>
      <c r="C157" s="76">
        <v>0</v>
      </c>
      <c r="D157" s="76">
        <v>0</v>
      </c>
      <c r="E157" s="76">
        <v>0</v>
      </c>
      <c r="F157" s="76">
        <v>0</v>
      </c>
      <c r="G157" s="76">
        <v>0</v>
      </c>
      <c r="H157" s="76">
        <v>0</v>
      </c>
      <c r="I157" s="76">
        <v>0</v>
      </c>
      <c r="J157" s="76">
        <v>0</v>
      </c>
      <c r="K157" s="76">
        <v>0</v>
      </c>
      <c r="L157" s="76">
        <v>0</v>
      </c>
      <c r="M157" s="76">
        <v>0</v>
      </c>
      <c r="N157" s="57">
        <v>0</v>
      </c>
      <c r="O157" s="9">
        <v>0</v>
      </c>
      <c r="P157" s="8">
        <v>0</v>
      </c>
    </row>
    <row r="158" spans="1:16" hidden="1" x14ac:dyDescent="0.25">
      <c r="A158" s="117" t="s">
        <v>258</v>
      </c>
      <c r="B158" s="76">
        <v>0</v>
      </c>
      <c r="C158" s="76">
        <v>0</v>
      </c>
      <c r="D158" s="76">
        <v>0</v>
      </c>
      <c r="E158" s="76">
        <v>0</v>
      </c>
      <c r="F158" s="76">
        <v>0</v>
      </c>
      <c r="G158" s="76">
        <v>0</v>
      </c>
      <c r="H158" s="76">
        <v>0</v>
      </c>
      <c r="I158" s="76">
        <v>0</v>
      </c>
      <c r="J158" s="76">
        <v>0</v>
      </c>
      <c r="K158" s="76">
        <v>0</v>
      </c>
      <c r="L158" s="76">
        <v>0</v>
      </c>
      <c r="M158" s="76">
        <v>0</v>
      </c>
      <c r="N158" s="57">
        <v>0</v>
      </c>
      <c r="O158" s="9">
        <v>0</v>
      </c>
      <c r="P158" s="8">
        <v>0</v>
      </c>
    </row>
    <row r="159" spans="1:16" ht="30" hidden="1" x14ac:dyDescent="0.25">
      <c r="A159" s="28" t="s">
        <v>260</v>
      </c>
      <c r="B159" s="76">
        <v>23575593</v>
      </c>
      <c r="C159" s="76">
        <v>1964632.75</v>
      </c>
      <c r="D159" s="76">
        <v>1964632.75</v>
      </c>
      <c r="E159" s="76">
        <v>1964632.75</v>
      </c>
      <c r="F159" s="76">
        <v>1964632.75</v>
      </c>
      <c r="G159" s="76">
        <v>1964632.75</v>
      </c>
      <c r="H159" s="76">
        <v>1964632.75</v>
      </c>
      <c r="I159" s="76">
        <v>1964632.75</v>
      </c>
      <c r="J159" s="76">
        <v>1964632.75</v>
      </c>
      <c r="K159" s="76">
        <v>1964632.75</v>
      </c>
      <c r="L159" s="76">
        <v>1964632.75</v>
      </c>
      <c r="M159" s="76">
        <v>1964632.75</v>
      </c>
      <c r="N159" s="76">
        <v>1964632.75</v>
      </c>
      <c r="O159" s="9">
        <v>23575593</v>
      </c>
      <c r="P159" s="8">
        <v>0</v>
      </c>
    </row>
    <row r="160" spans="1:16" ht="30" hidden="1" x14ac:dyDescent="0.25">
      <c r="A160" s="28" t="s">
        <v>262</v>
      </c>
      <c r="B160" s="76">
        <v>88376474</v>
      </c>
      <c r="C160" s="76">
        <v>7364706</v>
      </c>
      <c r="D160" s="76">
        <v>7364706</v>
      </c>
      <c r="E160" s="76">
        <v>7364706</v>
      </c>
      <c r="F160" s="76">
        <v>7364706</v>
      </c>
      <c r="G160" s="76">
        <v>7364706</v>
      </c>
      <c r="H160" s="76">
        <v>7364706</v>
      </c>
      <c r="I160" s="76">
        <v>7364706</v>
      </c>
      <c r="J160" s="76">
        <v>7364706</v>
      </c>
      <c r="K160" s="76">
        <v>7364706</v>
      </c>
      <c r="L160" s="76">
        <v>7364706</v>
      </c>
      <c r="M160" s="76">
        <v>7364706</v>
      </c>
      <c r="N160" s="76">
        <v>7364708</v>
      </c>
      <c r="O160" s="9">
        <v>88376474</v>
      </c>
      <c r="P160" s="8">
        <v>0</v>
      </c>
    </row>
    <row r="161" spans="1:16" hidden="1" x14ac:dyDescent="0.25">
      <c r="A161" s="28" t="s">
        <v>264</v>
      </c>
      <c r="B161" s="76">
        <v>710207133</v>
      </c>
      <c r="C161" s="76">
        <v>59183928</v>
      </c>
      <c r="D161" s="76">
        <v>59183928</v>
      </c>
      <c r="E161" s="76">
        <v>59183928</v>
      </c>
      <c r="F161" s="76">
        <v>59183928</v>
      </c>
      <c r="G161" s="76">
        <v>59183928</v>
      </c>
      <c r="H161" s="76">
        <v>59183928</v>
      </c>
      <c r="I161" s="76">
        <v>59183928</v>
      </c>
      <c r="J161" s="76">
        <v>59183928</v>
      </c>
      <c r="K161" s="76">
        <v>59183928</v>
      </c>
      <c r="L161" s="76">
        <v>59183928</v>
      </c>
      <c r="M161" s="76">
        <v>59183928</v>
      </c>
      <c r="N161" s="76">
        <v>59183925</v>
      </c>
      <c r="O161" s="9">
        <v>710207133</v>
      </c>
      <c r="P161" s="8">
        <v>0</v>
      </c>
    </row>
    <row r="162" spans="1:16" hidden="1" x14ac:dyDescent="0.25">
      <c r="A162" s="2" t="s">
        <v>266</v>
      </c>
      <c r="B162" s="76">
        <v>84043743</v>
      </c>
      <c r="C162" s="76">
        <v>7003645</v>
      </c>
      <c r="D162" s="76">
        <v>7003645</v>
      </c>
      <c r="E162" s="76">
        <v>7003645</v>
      </c>
      <c r="F162" s="76">
        <v>7003645</v>
      </c>
      <c r="G162" s="76">
        <v>7003645</v>
      </c>
      <c r="H162" s="76">
        <v>7003645</v>
      </c>
      <c r="I162" s="76">
        <v>7003645</v>
      </c>
      <c r="J162" s="76">
        <v>7003645</v>
      </c>
      <c r="K162" s="76">
        <v>7003645</v>
      </c>
      <c r="L162" s="76">
        <v>7003645</v>
      </c>
      <c r="M162" s="76">
        <v>7003645</v>
      </c>
      <c r="N162" s="76">
        <v>7003648</v>
      </c>
      <c r="O162" s="9">
        <v>84043743</v>
      </c>
      <c r="P162" s="8">
        <v>0</v>
      </c>
    </row>
    <row r="163" spans="1:16" ht="30" hidden="1" x14ac:dyDescent="0.25">
      <c r="A163" s="28" t="s">
        <v>268</v>
      </c>
      <c r="B163" s="76">
        <v>15000000</v>
      </c>
      <c r="C163" s="76">
        <v>1250000</v>
      </c>
      <c r="D163" s="76">
        <v>1250000</v>
      </c>
      <c r="E163" s="76">
        <v>1250000</v>
      </c>
      <c r="F163" s="76">
        <v>1250000</v>
      </c>
      <c r="G163" s="76">
        <v>1250000</v>
      </c>
      <c r="H163" s="76">
        <v>1250000</v>
      </c>
      <c r="I163" s="76">
        <v>1250000</v>
      </c>
      <c r="J163" s="76">
        <v>1250000</v>
      </c>
      <c r="K163" s="76">
        <v>1250000</v>
      </c>
      <c r="L163" s="76">
        <v>1250000</v>
      </c>
      <c r="M163" s="76">
        <v>1250000</v>
      </c>
      <c r="N163" s="76">
        <v>1250000</v>
      </c>
      <c r="O163" s="9">
        <v>15000000</v>
      </c>
      <c r="P163" s="8">
        <v>0</v>
      </c>
    </row>
    <row r="164" spans="1:16" hidden="1" x14ac:dyDescent="0.25">
      <c r="A164" s="2" t="s">
        <v>270</v>
      </c>
      <c r="B164" s="76">
        <v>6482290</v>
      </c>
      <c r="C164" s="76">
        <v>540191</v>
      </c>
      <c r="D164" s="76">
        <v>540191</v>
      </c>
      <c r="E164" s="76">
        <v>540191</v>
      </c>
      <c r="F164" s="76">
        <v>540191</v>
      </c>
      <c r="G164" s="76">
        <v>540191</v>
      </c>
      <c r="H164" s="76">
        <v>540191</v>
      </c>
      <c r="I164" s="76">
        <v>540191</v>
      </c>
      <c r="J164" s="76">
        <v>540191</v>
      </c>
      <c r="K164" s="76">
        <v>540191</v>
      </c>
      <c r="L164" s="76">
        <v>540191</v>
      </c>
      <c r="M164" s="76">
        <v>540191</v>
      </c>
      <c r="N164" s="76">
        <v>540189</v>
      </c>
      <c r="O164" s="9">
        <v>6482290</v>
      </c>
      <c r="P164" s="8">
        <v>0</v>
      </c>
    </row>
    <row r="165" spans="1:16" hidden="1" x14ac:dyDescent="0.25">
      <c r="A165" s="117" t="s">
        <v>272</v>
      </c>
      <c r="B165" s="76">
        <v>0</v>
      </c>
      <c r="C165" s="76">
        <v>0</v>
      </c>
      <c r="D165" s="76">
        <v>0</v>
      </c>
      <c r="E165" s="76">
        <v>0</v>
      </c>
      <c r="F165" s="76">
        <v>0</v>
      </c>
      <c r="G165" s="76">
        <v>0</v>
      </c>
      <c r="H165" s="76">
        <v>0</v>
      </c>
      <c r="I165" s="76">
        <v>0</v>
      </c>
      <c r="J165" s="76">
        <v>0</v>
      </c>
      <c r="K165" s="76">
        <v>0</v>
      </c>
      <c r="L165" s="76">
        <v>0</v>
      </c>
      <c r="M165" s="76">
        <v>0</v>
      </c>
      <c r="N165" s="76">
        <v>0</v>
      </c>
      <c r="O165" s="9">
        <v>0</v>
      </c>
      <c r="P165" s="8">
        <v>0</v>
      </c>
    </row>
    <row r="166" spans="1:16" hidden="1" x14ac:dyDescent="0.25">
      <c r="A166" s="2" t="s">
        <v>274</v>
      </c>
      <c r="B166" s="76">
        <v>57935595</v>
      </c>
      <c r="C166" s="76">
        <v>4827966</v>
      </c>
      <c r="D166" s="76">
        <v>4827966</v>
      </c>
      <c r="E166" s="76">
        <v>4827966</v>
      </c>
      <c r="F166" s="76">
        <v>4827966</v>
      </c>
      <c r="G166" s="76">
        <v>4827966</v>
      </c>
      <c r="H166" s="76">
        <v>4827966</v>
      </c>
      <c r="I166" s="76">
        <v>4827966</v>
      </c>
      <c r="J166" s="76">
        <v>4827966</v>
      </c>
      <c r="K166" s="76">
        <v>4827966</v>
      </c>
      <c r="L166" s="76">
        <v>4827966</v>
      </c>
      <c r="M166" s="76">
        <v>4827966</v>
      </c>
      <c r="N166" s="76">
        <v>4827969</v>
      </c>
      <c r="O166" s="9">
        <v>57935595</v>
      </c>
      <c r="P166" s="8">
        <v>0</v>
      </c>
    </row>
    <row r="167" spans="1:16" hidden="1" x14ac:dyDescent="0.25">
      <c r="A167" s="2" t="s">
        <v>276</v>
      </c>
      <c r="B167" s="76">
        <v>52520991</v>
      </c>
      <c r="C167" s="76">
        <v>4376749.25</v>
      </c>
      <c r="D167" s="76">
        <v>4376749.25</v>
      </c>
      <c r="E167" s="76">
        <v>4376749.25</v>
      </c>
      <c r="F167" s="76">
        <v>4376749.25</v>
      </c>
      <c r="G167" s="76">
        <v>4376749.25</v>
      </c>
      <c r="H167" s="76">
        <v>4376749.25</v>
      </c>
      <c r="I167" s="76">
        <v>4376749.25</v>
      </c>
      <c r="J167" s="76">
        <v>4376749.25</v>
      </c>
      <c r="K167" s="76">
        <v>4376749.25</v>
      </c>
      <c r="L167" s="76">
        <v>4376749.25</v>
      </c>
      <c r="M167" s="76">
        <v>4376749.25</v>
      </c>
      <c r="N167" s="57">
        <v>4376749.25</v>
      </c>
      <c r="O167" s="9">
        <v>52520991</v>
      </c>
      <c r="P167" s="8">
        <v>0</v>
      </c>
    </row>
    <row r="168" spans="1:16" hidden="1" x14ac:dyDescent="0.25">
      <c r="A168" s="2" t="s">
        <v>278</v>
      </c>
      <c r="B168" s="76">
        <v>14707107</v>
      </c>
      <c r="C168" s="76">
        <v>1225592</v>
      </c>
      <c r="D168" s="76">
        <v>1225592</v>
      </c>
      <c r="E168" s="76">
        <v>1225592</v>
      </c>
      <c r="F168" s="76">
        <v>1225592</v>
      </c>
      <c r="G168" s="76">
        <v>1225592</v>
      </c>
      <c r="H168" s="76">
        <v>1225592</v>
      </c>
      <c r="I168" s="76">
        <v>1225592</v>
      </c>
      <c r="J168" s="76">
        <v>1225592</v>
      </c>
      <c r="K168" s="76">
        <v>1225592</v>
      </c>
      <c r="L168" s="76">
        <v>1225592</v>
      </c>
      <c r="M168" s="76">
        <v>1225592</v>
      </c>
      <c r="N168" s="76">
        <v>1225595</v>
      </c>
      <c r="O168" s="9">
        <v>14707107</v>
      </c>
      <c r="P168" s="8">
        <v>0</v>
      </c>
    </row>
    <row r="169" spans="1:16" hidden="1" x14ac:dyDescent="0.25">
      <c r="A169" s="28" t="s">
        <v>280</v>
      </c>
      <c r="B169" s="76">
        <v>7037116</v>
      </c>
      <c r="C169" s="76">
        <v>586426</v>
      </c>
      <c r="D169" s="76">
        <v>586426</v>
      </c>
      <c r="E169" s="76">
        <v>586426</v>
      </c>
      <c r="F169" s="76">
        <v>586426</v>
      </c>
      <c r="G169" s="76">
        <v>586426</v>
      </c>
      <c r="H169" s="76">
        <v>586426</v>
      </c>
      <c r="I169" s="76">
        <v>586426</v>
      </c>
      <c r="J169" s="76">
        <v>586426</v>
      </c>
      <c r="K169" s="76">
        <v>586426</v>
      </c>
      <c r="L169" s="76">
        <v>586426</v>
      </c>
      <c r="M169" s="76">
        <v>586426</v>
      </c>
      <c r="N169" s="76">
        <v>586430</v>
      </c>
      <c r="O169" s="9">
        <v>7037116</v>
      </c>
      <c r="P169" s="8">
        <v>0</v>
      </c>
    </row>
    <row r="170" spans="1:16" hidden="1" x14ac:dyDescent="0.25">
      <c r="A170" s="28" t="s">
        <v>282</v>
      </c>
      <c r="B170" s="76">
        <v>9667205</v>
      </c>
      <c r="C170" s="76">
        <v>805600</v>
      </c>
      <c r="D170" s="76">
        <v>805600</v>
      </c>
      <c r="E170" s="76">
        <v>805600</v>
      </c>
      <c r="F170" s="76">
        <v>805600</v>
      </c>
      <c r="G170" s="76">
        <v>805600</v>
      </c>
      <c r="H170" s="76">
        <v>805600</v>
      </c>
      <c r="I170" s="76">
        <v>805600</v>
      </c>
      <c r="J170" s="76">
        <v>805600</v>
      </c>
      <c r="K170" s="76">
        <v>805600</v>
      </c>
      <c r="L170" s="76">
        <v>805600</v>
      </c>
      <c r="M170" s="76">
        <v>805600</v>
      </c>
      <c r="N170" s="76">
        <v>805605</v>
      </c>
      <c r="O170" s="9">
        <v>9667205</v>
      </c>
      <c r="P170" s="8">
        <v>0</v>
      </c>
    </row>
    <row r="171" spans="1:16" hidden="1" x14ac:dyDescent="0.25">
      <c r="A171" s="28" t="s">
        <v>284</v>
      </c>
      <c r="B171" s="76">
        <v>6079718</v>
      </c>
      <c r="C171" s="76">
        <v>506643</v>
      </c>
      <c r="D171" s="76">
        <v>506643</v>
      </c>
      <c r="E171" s="76">
        <v>506643</v>
      </c>
      <c r="F171" s="76">
        <v>506643</v>
      </c>
      <c r="G171" s="76">
        <v>506643</v>
      </c>
      <c r="H171" s="76">
        <v>506643</v>
      </c>
      <c r="I171" s="76">
        <v>506643</v>
      </c>
      <c r="J171" s="76">
        <v>506643</v>
      </c>
      <c r="K171" s="76">
        <v>506643</v>
      </c>
      <c r="L171" s="76">
        <v>506643</v>
      </c>
      <c r="M171" s="76">
        <v>506643</v>
      </c>
      <c r="N171" s="76">
        <v>506645</v>
      </c>
      <c r="O171" s="9">
        <v>6079718</v>
      </c>
      <c r="P171" s="8">
        <v>0</v>
      </c>
    </row>
    <row r="172" spans="1:16" hidden="1" x14ac:dyDescent="0.25">
      <c r="A172" s="2" t="s">
        <v>286</v>
      </c>
      <c r="B172" s="76">
        <v>19203968</v>
      </c>
      <c r="C172" s="76">
        <v>1600331</v>
      </c>
      <c r="D172" s="76">
        <v>1600331</v>
      </c>
      <c r="E172" s="76">
        <v>1600331</v>
      </c>
      <c r="F172" s="76">
        <v>1600331</v>
      </c>
      <c r="G172" s="76">
        <v>1600331</v>
      </c>
      <c r="H172" s="76">
        <v>1600331</v>
      </c>
      <c r="I172" s="76">
        <v>1600331</v>
      </c>
      <c r="J172" s="76">
        <v>1600331</v>
      </c>
      <c r="K172" s="76">
        <v>1600331</v>
      </c>
      <c r="L172" s="76">
        <v>1600331</v>
      </c>
      <c r="M172" s="76">
        <v>1600331</v>
      </c>
      <c r="N172" s="76">
        <v>1600327</v>
      </c>
      <c r="O172" s="9">
        <v>19203968</v>
      </c>
      <c r="P172" s="8">
        <v>0</v>
      </c>
    </row>
    <row r="173" spans="1:16" ht="30" hidden="1" x14ac:dyDescent="0.25">
      <c r="A173" s="2" t="s">
        <v>288</v>
      </c>
      <c r="B173" s="76">
        <v>26785580</v>
      </c>
      <c r="C173" s="76">
        <v>2232132</v>
      </c>
      <c r="D173" s="76">
        <v>2232132</v>
      </c>
      <c r="E173" s="76">
        <v>2232132</v>
      </c>
      <c r="F173" s="76">
        <v>2232132</v>
      </c>
      <c r="G173" s="76">
        <v>2232132</v>
      </c>
      <c r="H173" s="76">
        <v>2232132</v>
      </c>
      <c r="I173" s="76">
        <v>2232132</v>
      </c>
      <c r="J173" s="76">
        <v>2232132</v>
      </c>
      <c r="K173" s="76">
        <v>2232132</v>
      </c>
      <c r="L173" s="76">
        <v>2232132</v>
      </c>
      <c r="M173" s="76">
        <v>2232132</v>
      </c>
      <c r="N173" s="76">
        <v>2232128</v>
      </c>
      <c r="O173" s="9">
        <v>26785580</v>
      </c>
      <c r="P173" s="8">
        <v>0</v>
      </c>
    </row>
    <row r="174" spans="1:16" ht="30" hidden="1" x14ac:dyDescent="0.25">
      <c r="A174" s="2" t="s">
        <v>290</v>
      </c>
      <c r="B174" s="76">
        <v>22934719</v>
      </c>
      <c r="C174" s="76">
        <v>1911227</v>
      </c>
      <c r="D174" s="76">
        <v>1911227</v>
      </c>
      <c r="E174" s="76">
        <v>1911227</v>
      </c>
      <c r="F174" s="76">
        <v>1911227</v>
      </c>
      <c r="G174" s="76">
        <v>1911227</v>
      </c>
      <c r="H174" s="76">
        <v>1911227</v>
      </c>
      <c r="I174" s="76">
        <v>1911227</v>
      </c>
      <c r="J174" s="76">
        <v>1911227</v>
      </c>
      <c r="K174" s="76">
        <v>1911227</v>
      </c>
      <c r="L174" s="76">
        <v>1911227</v>
      </c>
      <c r="M174" s="76">
        <v>1911227</v>
      </c>
      <c r="N174" s="76">
        <v>1911222</v>
      </c>
      <c r="O174" s="9">
        <v>22934719</v>
      </c>
      <c r="P174" s="8">
        <v>0</v>
      </c>
    </row>
    <row r="175" spans="1:16" ht="30" hidden="1" x14ac:dyDescent="0.25">
      <c r="A175" s="2" t="s">
        <v>292</v>
      </c>
      <c r="B175" s="76">
        <v>24087463</v>
      </c>
      <c r="C175" s="76">
        <v>2007289</v>
      </c>
      <c r="D175" s="76">
        <v>2007289</v>
      </c>
      <c r="E175" s="76">
        <v>2007289</v>
      </c>
      <c r="F175" s="76">
        <v>2007289</v>
      </c>
      <c r="G175" s="76">
        <v>2007289</v>
      </c>
      <c r="H175" s="76">
        <v>2007289</v>
      </c>
      <c r="I175" s="76">
        <v>2007289</v>
      </c>
      <c r="J175" s="76">
        <v>2007289</v>
      </c>
      <c r="K175" s="76">
        <v>2007289</v>
      </c>
      <c r="L175" s="76">
        <v>2007289</v>
      </c>
      <c r="M175" s="76">
        <v>2007289</v>
      </c>
      <c r="N175" s="76">
        <v>2007284</v>
      </c>
      <c r="O175" s="9">
        <v>24087463</v>
      </c>
      <c r="P175" s="8">
        <v>0</v>
      </c>
    </row>
    <row r="176" spans="1:16" hidden="1" x14ac:dyDescent="0.25">
      <c r="A176" s="2" t="s">
        <v>294</v>
      </c>
      <c r="B176" s="76">
        <v>0</v>
      </c>
      <c r="C176" s="76">
        <v>0</v>
      </c>
      <c r="D176" s="76">
        <v>0</v>
      </c>
      <c r="E176" s="76">
        <v>0</v>
      </c>
      <c r="F176" s="76">
        <v>0</v>
      </c>
      <c r="G176" s="76">
        <v>0</v>
      </c>
      <c r="H176" s="76">
        <v>0</v>
      </c>
      <c r="I176" s="76">
        <v>0</v>
      </c>
      <c r="J176" s="76">
        <v>0</v>
      </c>
      <c r="K176" s="76">
        <v>0</v>
      </c>
      <c r="L176" s="76">
        <v>0</v>
      </c>
      <c r="M176" s="76">
        <v>0</v>
      </c>
      <c r="N176" s="57">
        <v>0</v>
      </c>
      <c r="O176" s="9">
        <v>0</v>
      </c>
      <c r="P176" s="8">
        <v>0</v>
      </c>
    </row>
    <row r="177" spans="1:16" hidden="1" x14ac:dyDescent="0.25">
      <c r="A177" s="2" t="s">
        <v>296</v>
      </c>
      <c r="B177" s="76">
        <v>20954054</v>
      </c>
      <c r="C177" s="76">
        <v>1746171</v>
      </c>
      <c r="D177" s="76">
        <v>1746171</v>
      </c>
      <c r="E177" s="76">
        <v>1746171</v>
      </c>
      <c r="F177" s="76">
        <v>1746171</v>
      </c>
      <c r="G177" s="76">
        <v>1746171</v>
      </c>
      <c r="H177" s="76">
        <v>1746171</v>
      </c>
      <c r="I177" s="76">
        <v>1746171</v>
      </c>
      <c r="J177" s="76">
        <v>1746171</v>
      </c>
      <c r="K177" s="76">
        <v>1746171</v>
      </c>
      <c r="L177" s="76">
        <v>1746171</v>
      </c>
      <c r="M177" s="76">
        <v>1746171</v>
      </c>
      <c r="N177" s="76">
        <v>1746173</v>
      </c>
      <c r="O177" s="9">
        <v>20954054</v>
      </c>
      <c r="P177" s="8">
        <v>0</v>
      </c>
    </row>
    <row r="178" spans="1:16" hidden="1" x14ac:dyDescent="0.25">
      <c r="A178" s="2" t="s">
        <v>298</v>
      </c>
      <c r="B178" s="76">
        <v>0</v>
      </c>
      <c r="C178" s="76">
        <v>0</v>
      </c>
      <c r="D178" s="76">
        <v>0</v>
      </c>
      <c r="E178" s="76">
        <v>0</v>
      </c>
      <c r="F178" s="76">
        <v>0</v>
      </c>
      <c r="G178" s="76">
        <v>0</v>
      </c>
      <c r="H178" s="76">
        <v>0</v>
      </c>
      <c r="I178" s="76">
        <v>0</v>
      </c>
      <c r="J178" s="76">
        <v>0</v>
      </c>
      <c r="K178" s="76">
        <v>0</v>
      </c>
      <c r="L178" s="76">
        <v>0</v>
      </c>
      <c r="M178" s="76">
        <v>0</v>
      </c>
      <c r="N178" s="57">
        <v>0</v>
      </c>
      <c r="O178" s="9">
        <v>0</v>
      </c>
      <c r="P178" s="8">
        <v>0</v>
      </c>
    </row>
    <row r="179" spans="1:16" hidden="1" x14ac:dyDescent="0.25">
      <c r="A179" s="2" t="s">
        <v>300</v>
      </c>
      <c r="B179" s="76"/>
      <c r="C179" s="76">
        <v>0</v>
      </c>
      <c r="D179" s="76">
        <v>0</v>
      </c>
      <c r="E179" s="76">
        <v>0</v>
      </c>
      <c r="F179" s="76">
        <v>0</v>
      </c>
      <c r="G179" s="76">
        <v>0</v>
      </c>
      <c r="H179" s="76">
        <v>0</v>
      </c>
      <c r="I179" s="76">
        <v>0</v>
      </c>
      <c r="J179" s="76">
        <v>0</v>
      </c>
      <c r="K179" s="76">
        <v>0</v>
      </c>
      <c r="L179" s="76">
        <v>0</v>
      </c>
      <c r="M179" s="76">
        <v>0</v>
      </c>
      <c r="N179" s="57">
        <v>0</v>
      </c>
      <c r="O179" s="9">
        <v>0</v>
      </c>
      <c r="P179" s="8">
        <v>0</v>
      </c>
    </row>
    <row r="180" spans="1:16" hidden="1" x14ac:dyDescent="0.25">
      <c r="A180" s="2" t="s">
        <v>302</v>
      </c>
      <c r="B180" s="76">
        <v>100875824</v>
      </c>
      <c r="C180" s="76">
        <v>8406319</v>
      </c>
      <c r="D180" s="76">
        <v>8406319</v>
      </c>
      <c r="E180" s="76">
        <v>8406319</v>
      </c>
      <c r="F180" s="76">
        <v>8406319</v>
      </c>
      <c r="G180" s="76">
        <v>8406319</v>
      </c>
      <c r="H180" s="76">
        <v>8406319</v>
      </c>
      <c r="I180" s="76">
        <v>8406319</v>
      </c>
      <c r="J180" s="76">
        <v>8406319</v>
      </c>
      <c r="K180" s="76">
        <v>8406319</v>
      </c>
      <c r="L180" s="76">
        <v>8406319</v>
      </c>
      <c r="M180" s="76">
        <v>8406319</v>
      </c>
      <c r="N180" s="76">
        <v>8406315</v>
      </c>
      <c r="O180" s="9">
        <v>100875824</v>
      </c>
      <c r="P180" s="8">
        <v>0</v>
      </c>
    </row>
    <row r="181" spans="1:16" hidden="1" x14ac:dyDescent="0.25">
      <c r="A181" s="2" t="s">
        <v>304</v>
      </c>
      <c r="B181" s="76">
        <v>1000000</v>
      </c>
      <c r="C181" s="76">
        <v>83333</v>
      </c>
      <c r="D181" s="76">
        <v>83333</v>
      </c>
      <c r="E181" s="76">
        <v>83333</v>
      </c>
      <c r="F181" s="76">
        <v>83333</v>
      </c>
      <c r="G181" s="76">
        <v>83333</v>
      </c>
      <c r="H181" s="76">
        <v>83333</v>
      </c>
      <c r="I181" s="76">
        <v>83333</v>
      </c>
      <c r="J181" s="76">
        <v>83333</v>
      </c>
      <c r="K181" s="76">
        <v>83333</v>
      </c>
      <c r="L181" s="76">
        <v>83333</v>
      </c>
      <c r="M181" s="76">
        <v>83333</v>
      </c>
      <c r="N181" s="76">
        <v>83337</v>
      </c>
      <c r="O181" s="9">
        <v>1000000</v>
      </c>
      <c r="P181" s="8">
        <v>0</v>
      </c>
    </row>
    <row r="182" spans="1:16" hidden="1" x14ac:dyDescent="0.25">
      <c r="A182" s="2" t="s">
        <v>306</v>
      </c>
      <c r="B182" s="76">
        <v>42009132</v>
      </c>
      <c r="C182" s="76">
        <v>3500761</v>
      </c>
      <c r="D182" s="76">
        <v>3500761</v>
      </c>
      <c r="E182" s="76">
        <v>3500761</v>
      </c>
      <c r="F182" s="76">
        <v>3500761</v>
      </c>
      <c r="G182" s="76">
        <v>3500761</v>
      </c>
      <c r="H182" s="76">
        <v>3500761</v>
      </c>
      <c r="I182" s="76">
        <v>3500761</v>
      </c>
      <c r="J182" s="76">
        <v>3500761</v>
      </c>
      <c r="K182" s="76">
        <v>3500761</v>
      </c>
      <c r="L182" s="76">
        <v>3500761</v>
      </c>
      <c r="M182" s="76">
        <v>3500761</v>
      </c>
      <c r="N182" s="76">
        <v>3500761</v>
      </c>
      <c r="O182" s="9">
        <v>42009132</v>
      </c>
      <c r="P182" s="8">
        <v>0</v>
      </c>
    </row>
    <row r="183" spans="1:16" s="25" customFormat="1" hidden="1" x14ac:dyDescent="0.25">
      <c r="A183" s="28" t="s">
        <v>335</v>
      </c>
      <c r="B183" s="145">
        <v>560982470</v>
      </c>
      <c r="C183" s="76">
        <v>46748540</v>
      </c>
      <c r="D183" s="76">
        <v>46748540</v>
      </c>
      <c r="E183" s="76">
        <v>46748540</v>
      </c>
      <c r="F183" s="76">
        <v>46748540</v>
      </c>
      <c r="G183" s="76">
        <v>46748540</v>
      </c>
      <c r="H183" s="76">
        <v>46748540</v>
      </c>
      <c r="I183" s="76">
        <v>46748540</v>
      </c>
      <c r="J183" s="76">
        <v>46748540</v>
      </c>
      <c r="K183" s="76">
        <v>46748540</v>
      </c>
      <c r="L183" s="76">
        <v>46748540</v>
      </c>
      <c r="M183" s="76">
        <v>46748540</v>
      </c>
      <c r="N183" s="76">
        <v>46748530</v>
      </c>
      <c r="O183" s="26">
        <v>560982470</v>
      </c>
      <c r="P183" s="29">
        <v>0</v>
      </c>
    </row>
    <row r="184" spans="1:16" ht="31.5" x14ac:dyDescent="0.25">
      <c r="A184" s="18" t="s">
        <v>307</v>
      </c>
      <c r="B184" s="77">
        <v>1687105021</v>
      </c>
      <c r="C184" s="77">
        <v>140592085</v>
      </c>
      <c r="D184" s="77">
        <v>140592085</v>
      </c>
      <c r="E184" s="77">
        <v>140592085</v>
      </c>
      <c r="F184" s="77">
        <v>140592085</v>
      </c>
      <c r="G184" s="77">
        <v>140592085</v>
      </c>
      <c r="H184" s="77">
        <v>140592085</v>
      </c>
      <c r="I184" s="77">
        <v>140592085</v>
      </c>
      <c r="J184" s="77">
        <v>140592085</v>
      </c>
      <c r="K184" s="77">
        <v>140592085</v>
      </c>
      <c r="L184" s="77">
        <v>140592085</v>
      </c>
      <c r="M184" s="77">
        <v>140592085</v>
      </c>
      <c r="N184" s="77">
        <v>140592086</v>
      </c>
      <c r="O184" s="9">
        <v>1687105021</v>
      </c>
      <c r="P184" s="8">
        <v>0</v>
      </c>
    </row>
    <row r="185" spans="1:16" ht="30" x14ac:dyDescent="0.25">
      <c r="A185" s="2" t="s">
        <v>308</v>
      </c>
      <c r="B185" s="146">
        <v>0</v>
      </c>
      <c r="C185" s="146">
        <v>0</v>
      </c>
      <c r="D185" s="146">
        <v>0</v>
      </c>
      <c r="E185" s="146">
        <v>0</v>
      </c>
      <c r="F185" s="146">
        <v>0</v>
      </c>
      <c r="G185" s="146">
        <v>0</v>
      </c>
      <c r="H185" s="146">
        <v>0</v>
      </c>
      <c r="I185" s="146">
        <v>0</v>
      </c>
      <c r="J185" s="146">
        <v>0</v>
      </c>
      <c r="K185" s="146">
        <v>0</v>
      </c>
      <c r="L185" s="146">
        <v>0</v>
      </c>
      <c r="M185" s="146">
        <v>0</v>
      </c>
      <c r="N185" s="146">
        <v>0</v>
      </c>
      <c r="O185" s="9">
        <v>0</v>
      </c>
      <c r="P185" s="8">
        <v>0</v>
      </c>
    </row>
    <row r="186" spans="1:16" x14ac:dyDescent="0.25">
      <c r="A186" s="2" t="s">
        <v>309</v>
      </c>
      <c r="B186" s="137">
        <v>0</v>
      </c>
      <c r="C186" s="137">
        <v>0</v>
      </c>
      <c r="D186" s="137">
        <v>0</v>
      </c>
      <c r="E186" s="137">
        <v>0</v>
      </c>
      <c r="F186" s="137">
        <v>0</v>
      </c>
      <c r="G186" s="137">
        <v>0</v>
      </c>
      <c r="H186" s="137">
        <v>0</v>
      </c>
      <c r="I186" s="137">
        <v>0</v>
      </c>
      <c r="J186" s="137">
        <v>0</v>
      </c>
      <c r="K186" s="137">
        <v>0</v>
      </c>
      <c r="L186" s="137">
        <v>0</v>
      </c>
      <c r="M186" s="137">
        <v>0</v>
      </c>
      <c r="N186" s="137">
        <v>0</v>
      </c>
      <c r="O186" s="9">
        <v>0</v>
      </c>
      <c r="P186" s="8">
        <v>0</v>
      </c>
    </row>
    <row r="187" spans="1:16" x14ac:dyDescent="0.25">
      <c r="A187" s="5" t="s">
        <v>310</v>
      </c>
      <c r="B187" s="122">
        <v>1687105021</v>
      </c>
      <c r="C187" s="122">
        <v>140592085</v>
      </c>
      <c r="D187" s="122">
        <v>140592085</v>
      </c>
      <c r="E187" s="122">
        <v>140592085</v>
      </c>
      <c r="F187" s="122">
        <v>140592085</v>
      </c>
      <c r="G187" s="122">
        <v>140592085</v>
      </c>
      <c r="H187" s="122">
        <v>140592085</v>
      </c>
      <c r="I187" s="122">
        <v>140592085</v>
      </c>
      <c r="J187" s="122">
        <v>140592085</v>
      </c>
      <c r="K187" s="122">
        <v>140592085</v>
      </c>
      <c r="L187" s="122">
        <v>140592085</v>
      </c>
      <c r="M187" s="122">
        <v>140592085</v>
      </c>
      <c r="N187" s="122">
        <v>140592086</v>
      </c>
      <c r="O187" s="9">
        <v>1687105021</v>
      </c>
      <c r="P187" s="8">
        <v>0</v>
      </c>
    </row>
    <row r="188" spans="1:16" hidden="1" x14ac:dyDescent="0.25">
      <c r="A188" s="2" t="s">
        <v>312</v>
      </c>
      <c r="B188" s="150">
        <v>1687105021</v>
      </c>
      <c r="C188" s="69">
        <v>140592085</v>
      </c>
      <c r="D188" s="69">
        <v>140592085</v>
      </c>
      <c r="E188" s="69">
        <v>140592085</v>
      </c>
      <c r="F188" s="69">
        <v>140592085</v>
      </c>
      <c r="G188" s="69">
        <v>140592085</v>
      </c>
      <c r="H188" s="69">
        <v>140592085</v>
      </c>
      <c r="I188" s="69">
        <v>140592085</v>
      </c>
      <c r="J188" s="69">
        <v>140592085</v>
      </c>
      <c r="K188" s="69">
        <v>140592085</v>
      </c>
      <c r="L188" s="69">
        <v>140592085</v>
      </c>
      <c r="M188" s="69">
        <v>140592085</v>
      </c>
      <c r="N188" s="69">
        <v>140592086</v>
      </c>
      <c r="O188" s="9">
        <v>1687105021</v>
      </c>
      <c r="P188" s="8">
        <v>0</v>
      </c>
    </row>
    <row r="189" spans="1:16" x14ac:dyDescent="0.25">
      <c r="A189" s="5" t="s">
        <v>313</v>
      </c>
      <c r="B189" s="74"/>
      <c r="C189" s="74">
        <v>0</v>
      </c>
      <c r="D189" s="74">
        <v>0</v>
      </c>
      <c r="E189" s="74">
        <v>0</v>
      </c>
      <c r="F189" s="74">
        <v>0</v>
      </c>
      <c r="G189" s="74">
        <v>0</v>
      </c>
      <c r="H189" s="74">
        <v>0</v>
      </c>
      <c r="I189" s="74">
        <v>0</v>
      </c>
      <c r="J189" s="74">
        <v>0</v>
      </c>
      <c r="K189" s="74">
        <v>0</v>
      </c>
      <c r="L189" s="74">
        <v>0</v>
      </c>
      <c r="M189" s="74">
        <v>0</v>
      </c>
      <c r="N189" s="74">
        <v>0</v>
      </c>
      <c r="O189" s="9"/>
      <c r="P189" s="8">
        <v>0</v>
      </c>
    </row>
    <row r="190" spans="1:16" x14ac:dyDescent="0.25">
      <c r="A190" s="5" t="s">
        <v>314</v>
      </c>
      <c r="B190" s="74">
        <v>0</v>
      </c>
      <c r="C190" s="74">
        <v>0</v>
      </c>
      <c r="D190" s="74">
        <v>0</v>
      </c>
      <c r="E190" s="74">
        <v>0</v>
      </c>
      <c r="F190" s="74">
        <v>0</v>
      </c>
      <c r="G190" s="74">
        <v>0</v>
      </c>
      <c r="H190" s="74">
        <v>0</v>
      </c>
      <c r="I190" s="74">
        <v>0</v>
      </c>
      <c r="J190" s="74">
        <v>0</v>
      </c>
      <c r="K190" s="74">
        <v>0</v>
      </c>
      <c r="L190" s="74">
        <v>0</v>
      </c>
      <c r="M190" s="74">
        <v>0</v>
      </c>
      <c r="N190" s="74">
        <v>0</v>
      </c>
      <c r="O190" s="9"/>
      <c r="P190" s="8">
        <v>0</v>
      </c>
    </row>
    <row r="191" spans="1:16" ht="30" x14ac:dyDescent="0.25">
      <c r="A191" s="15" t="s">
        <v>315</v>
      </c>
      <c r="B191" s="74">
        <v>0</v>
      </c>
      <c r="C191" s="74">
        <v>0</v>
      </c>
      <c r="D191" s="74">
        <v>0</v>
      </c>
      <c r="E191" s="74">
        <v>0</v>
      </c>
      <c r="F191" s="74">
        <v>0</v>
      </c>
      <c r="G191" s="74">
        <v>0</v>
      </c>
      <c r="H191" s="74">
        <v>0</v>
      </c>
      <c r="I191" s="74">
        <v>0</v>
      </c>
      <c r="J191" s="74">
        <v>0</v>
      </c>
      <c r="K191" s="74">
        <v>0</v>
      </c>
      <c r="L191" s="74">
        <v>0</v>
      </c>
      <c r="M191" s="74">
        <v>0</v>
      </c>
      <c r="N191" s="74">
        <v>0</v>
      </c>
      <c r="O191" s="9"/>
      <c r="P191" s="8">
        <v>0</v>
      </c>
    </row>
    <row r="192" spans="1:16" ht="15.75" x14ac:dyDescent="0.25">
      <c r="A192" s="20" t="s">
        <v>3</v>
      </c>
      <c r="B192" s="77">
        <v>500000000</v>
      </c>
      <c r="C192" s="77">
        <v>0</v>
      </c>
      <c r="D192" s="77">
        <v>0</v>
      </c>
      <c r="E192" s="77">
        <v>0</v>
      </c>
      <c r="F192" s="77">
        <v>250000000</v>
      </c>
      <c r="G192" s="77">
        <v>250000000</v>
      </c>
      <c r="H192" s="77">
        <v>0</v>
      </c>
      <c r="I192" s="77">
        <v>0</v>
      </c>
      <c r="J192" s="77">
        <v>0</v>
      </c>
      <c r="K192" s="77">
        <v>0</v>
      </c>
      <c r="L192" s="77">
        <v>0</v>
      </c>
      <c r="M192" s="77">
        <v>0</v>
      </c>
      <c r="N192" s="77">
        <v>0</v>
      </c>
      <c r="O192" s="9">
        <v>500000000</v>
      </c>
      <c r="P192" s="8">
        <v>0</v>
      </c>
    </row>
    <row r="193" spans="1:16" s="25" customFormat="1" x14ac:dyDescent="0.25">
      <c r="A193" s="31" t="s">
        <v>331</v>
      </c>
      <c r="B193" s="137">
        <v>500000000</v>
      </c>
      <c r="C193" s="80"/>
      <c r="D193" s="80"/>
      <c r="E193" s="80"/>
      <c r="F193" s="80">
        <v>250000000</v>
      </c>
      <c r="G193" s="80">
        <v>250000000</v>
      </c>
      <c r="H193" s="80"/>
      <c r="I193" s="80"/>
      <c r="J193" s="68"/>
      <c r="K193" s="68"/>
      <c r="L193" s="68"/>
      <c r="M193" s="68"/>
      <c r="N193" s="68"/>
      <c r="O193" s="26">
        <v>500000000</v>
      </c>
      <c r="P193" s="29">
        <v>0</v>
      </c>
    </row>
    <row r="194" spans="1:16" s="25" customFormat="1" x14ac:dyDescent="0.25">
      <c r="A194" s="31" t="s">
        <v>6</v>
      </c>
      <c r="B194" s="131">
        <v>0</v>
      </c>
      <c r="C194" s="74">
        <v>0</v>
      </c>
      <c r="D194" s="74">
        <v>0</v>
      </c>
      <c r="E194" s="74">
        <v>0</v>
      </c>
      <c r="F194" s="74">
        <v>0</v>
      </c>
      <c r="G194" s="74">
        <v>0</v>
      </c>
      <c r="H194" s="74">
        <v>0</v>
      </c>
      <c r="I194" s="74">
        <v>0</v>
      </c>
      <c r="J194" s="74">
        <v>0</v>
      </c>
      <c r="K194" s="74">
        <v>0</v>
      </c>
      <c r="L194" s="74">
        <v>0</v>
      </c>
      <c r="M194" s="74">
        <v>0</v>
      </c>
      <c r="N194" s="74">
        <v>0</v>
      </c>
      <c r="O194" s="26">
        <v>0</v>
      </c>
      <c r="P194" s="29">
        <v>0</v>
      </c>
    </row>
    <row r="196" spans="1:16" hidden="1" x14ac:dyDescent="0.25">
      <c r="A196" s="24"/>
    </row>
    <row r="197" spans="1:16" hidden="1" x14ac:dyDescent="0.25">
      <c r="B197" s="9"/>
      <c r="O197" s="9"/>
    </row>
    <row r="198" spans="1:16" hidden="1" x14ac:dyDescent="0.25"/>
    <row r="199" spans="1:16" hidden="1" x14ac:dyDescent="0.25">
      <c r="B199" s="48">
        <v>35811880382</v>
      </c>
      <c r="C199" s="48">
        <v>3116440466.8400002</v>
      </c>
      <c r="D199" s="48">
        <v>3177074402.23</v>
      </c>
      <c r="E199" s="48">
        <v>3048081401.4499998</v>
      </c>
      <c r="F199" s="48">
        <v>3070196666.8299999</v>
      </c>
      <c r="G199" s="48">
        <v>3313689931.4200001</v>
      </c>
      <c r="H199" s="48">
        <v>2863704313</v>
      </c>
      <c r="I199" s="48">
        <v>2959355457.8899999</v>
      </c>
      <c r="J199" s="48">
        <v>2754086942</v>
      </c>
      <c r="K199" s="48">
        <v>2759479005.6500001</v>
      </c>
      <c r="L199" s="48">
        <v>2914625913.98</v>
      </c>
      <c r="M199" s="48">
        <v>2775231529.8000002</v>
      </c>
      <c r="N199" s="48">
        <v>3059914351.2799997</v>
      </c>
      <c r="O199" s="119">
        <v>35811880382.370003</v>
      </c>
      <c r="P199" s="9">
        <v>35811880382.369995</v>
      </c>
    </row>
    <row r="200" spans="1:16" hidden="1" x14ac:dyDescent="0.25"/>
    <row r="201" spans="1:16" hidden="1" x14ac:dyDescent="0.25"/>
    <row r="202" spans="1:16" hidden="1" x14ac:dyDescent="0.25">
      <c r="C202" s="17"/>
    </row>
    <row r="203" spans="1:16" hidden="1" x14ac:dyDescent="0.25">
      <c r="C203" s="17"/>
    </row>
    <row r="204" spans="1:16" hidden="1" x14ac:dyDescent="0.25"/>
    <row r="205" spans="1:16" hidden="1" x14ac:dyDescent="0.25"/>
    <row r="206" spans="1:16" hidden="1" x14ac:dyDescent="0.25">
      <c r="B206" s="116">
        <v>35811880382</v>
      </c>
    </row>
    <row r="207" spans="1:16" hidden="1" x14ac:dyDescent="0.25">
      <c r="B207" s="116">
        <v>35811880382</v>
      </c>
      <c r="C207" t="s">
        <v>341</v>
      </c>
    </row>
    <row r="208" spans="1:16" hidden="1" x14ac:dyDescent="0.25">
      <c r="B208" s="116">
        <v>0</v>
      </c>
    </row>
    <row r="209" spans="2:2" hidden="1" x14ac:dyDescent="0.25"/>
    <row r="210" spans="2:2" hidden="1" x14ac:dyDescent="0.25"/>
    <row r="211" spans="2:2" hidden="1" x14ac:dyDescent="0.25"/>
    <row r="212" spans="2:2" hidden="1" x14ac:dyDescent="0.25"/>
    <row r="213" spans="2:2" hidden="1" x14ac:dyDescent="0.25"/>
    <row r="214" spans="2:2" hidden="1" x14ac:dyDescent="0.25"/>
    <row r="215" spans="2:2" hidden="1" x14ac:dyDescent="0.25"/>
    <row r="216" spans="2:2" hidden="1" x14ac:dyDescent="0.25"/>
    <row r="217" spans="2:2" hidden="1" x14ac:dyDescent="0.25"/>
    <row r="218" spans="2:2" hidden="1" x14ac:dyDescent="0.25">
      <c r="B218" s="116">
        <v>28737826135</v>
      </c>
    </row>
  </sheetData>
  <mergeCells count="3">
    <mergeCell ref="A8:N9"/>
    <mergeCell ref="A10:N10"/>
    <mergeCell ref="A4:O5"/>
  </mergeCells>
  <pageMargins left="0" right="0" top="0" bottom="0" header="0" footer="0"/>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 LI 2015</vt:lpstr>
      <vt:lpstr>Calendario Mensual ingresos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Garnica Torres</dc:creator>
  <cp:lastModifiedBy>Eduar Raul Chi Santana</cp:lastModifiedBy>
  <cp:lastPrinted>2015-03-05T15:06:21Z</cp:lastPrinted>
  <dcterms:created xsi:type="dcterms:W3CDTF">2014-01-02T14:48:47Z</dcterms:created>
  <dcterms:modified xsi:type="dcterms:W3CDTF">2015-03-06T20:20:35Z</dcterms:modified>
</cp:coreProperties>
</file>